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03"/>
  <workbookPr/>
  <xr:revisionPtr revIDLastSave="13" documentId="11_0B1D56BE9CDCCE836B02CE7A5FB0D4A9BBFD1C62" xr6:coauthVersionLast="47" xr6:coauthVersionMax="47" xr10:uidLastSave="{9BB8B2ED-E0CB-4344-8804-3544AB6965CB}"/>
  <bookViews>
    <workbookView xWindow="240" yWindow="105" windowWidth="14805" windowHeight="8010" xr2:uid="{00000000-000D-0000-FFFF-FFFF00000000}"/>
  </bookViews>
  <sheets>
    <sheet name="5 Sept 24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0" i="2" l="1"/>
  <c r="P200" i="2" a="1"/>
  <c r="P200" i="2" s="1"/>
  <c r="O200" i="2" a="1"/>
  <c r="O200" i="2" s="1"/>
  <c r="N200" i="2"/>
  <c r="M200" i="2" a="1"/>
  <c r="M200" i="2" s="1"/>
  <c r="L200" i="2"/>
  <c r="K200" i="2"/>
  <c r="Q199" i="2"/>
  <c r="P199" i="2" a="1"/>
  <c r="P199" i="2" s="1"/>
  <c r="O199" i="2" a="1"/>
  <c r="O199" i="2" s="1"/>
  <c r="N199" i="2"/>
  <c r="M199" i="2" a="1"/>
  <c r="M199" i="2" s="1"/>
  <c r="L199" i="2"/>
  <c r="K199" i="2"/>
  <c r="Q198" i="2"/>
  <c r="P198" i="2" a="1"/>
  <c r="P198" i="2" s="1"/>
  <c r="O198" i="2" a="1"/>
  <c r="O198" i="2" s="1"/>
  <c r="N198" i="2"/>
  <c r="M198" i="2" a="1"/>
  <c r="M198" i="2" s="1"/>
  <c r="L198" i="2"/>
  <c r="K198" i="2"/>
  <c r="Q197" i="2"/>
  <c r="P197" i="2" a="1"/>
  <c r="P197" i="2" s="1"/>
  <c r="O197" i="2" a="1"/>
  <c r="O197" i="2" s="1"/>
  <c r="N197" i="2"/>
  <c r="M197" i="2" a="1"/>
  <c r="M197" i="2" s="1"/>
  <c r="L197" i="2"/>
  <c r="K197" i="2"/>
  <c r="Q196" i="2"/>
  <c r="P196" i="2" a="1"/>
  <c r="P196" i="2" s="1"/>
  <c r="O196" i="2" a="1"/>
  <c r="O196" i="2" s="1"/>
  <c r="N196" i="2"/>
  <c r="M196" i="2" a="1"/>
  <c r="M196" i="2" s="1"/>
  <c r="L196" i="2"/>
  <c r="K196" i="2"/>
  <c r="Q195" i="2"/>
  <c r="P195" i="2" a="1"/>
  <c r="P195" i="2" s="1"/>
  <c r="O195" i="2" a="1"/>
  <c r="O195" i="2" s="1"/>
  <c r="N195" i="2"/>
  <c r="M195" i="2" a="1"/>
  <c r="M195" i="2" s="1"/>
  <c r="L195" i="2"/>
  <c r="K195" i="2"/>
  <c r="Q194" i="2"/>
  <c r="P194" i="2" a="1"/>
  <c r="P194" i="2" s="1"/>
  <c r="O194" i="2" a="1"/>
  <c r="O194" i="2" s="1"/>
  <c r="N194" i="2"/>
  <c r="M194" i="2" a="1"/>
  <c r="M194" i="2" s="1"/>
  <c r="L194" i="2"/>
  <c r="K194" i="2"/>
  <c r="Q193" i="2"/>
  <c r="P193" i="2" a="1"/>
  <c r="P193" i="2" s="1"/>
  <c r="O193" i="2" a="1"/>
  <c r="O193" i="2" s="1"/>
  <c r="N193" i="2"/>
  <c r="M193" i="2" a="1"/>
  <c r="M193" i="2" s="1"/>
  <c r="L193" i="2"/>
  <c r="K193" i="2"/>
  <c r="Q192" i="2"/>
  <c r="P192" i="2" a="1"/>
  <c r="P192" i="2" s="1"/>
  <c r="O192" i="2" a="1"/>
  <c r="O192" i="2" s="1"/>
  <c r="N192" i="2"/>
  <c r="M192" i="2" a="1"/>
  <c r="M192" i="2" s="1"/>
  <c r="L192" i="2"/>
  <c r="K192" i="2"/>
  <c r="Q191" i="2"/>
  <c r="P191" i="2" a="1"/>
  <c r="P191" i="2" s="1"/>
  <c r="O191" i="2" a="1"/>
  <c r="O191" i="2" s="1"/>
  <c r="N191" i="2"/>
  <c r="M191" i="2" a="1"/>
  <c r="M191" i="2" s="1"/>
  <c r="L191" i="2"/>
  <c r="K191" i="2"/>
  <c r="Q190" i="2"/>
  <c r="P190" i="2" a="1"/>
  <c r="P190" i="2" s="1"/>
  <c r="O190" i="2" a="1"/>
  <c r="O190" i="2" s="1"/>
  <c r="N190" i="2"/>
  <c r="M190" i="2" a="1"/>
  <c r="M190" i="2" s="1"/>
  <c r="L190" i="2"/>
  <c r="K190" i="2"/>
  <c r="Q189" i="2"/>
  <c r="P189" i="2" a="1"/>
  <c r="P189" i="2" s="1"/>
  <c r="O189" i="2" a="1"/>
  <c r="O189" i="2" s="1"/>
  <c r="N189" i="2"/>
  <c r="M189" i="2" a="1"/>
  <c r="M189" i="2" s="1"/>
  <c r="L189" i="2"/>
  <c r="K189" i="2"/>
  <c r="Q188" i="2"/>
  <c r="P188" i="2" a="1"/>
  <c r="P188" i="2" s="1"/>
  <c r="O188" i="2" a="1"/>
  <c r="O188" i="2" s="1"/>
  <c r="N188" i="2"/>
  <c r="M188" i="2" a="1"/>
  <c r="M188" i="2" s="1"/>
  <c r="L188" i="2"/>
  <c r="K188" i="2"/>
  <c r="Q187" i="2"/>
  <c r="P187" i="2" a="1"/>
  <c r="P187" i="2" s="1"/>
  <c r="O187" i="2" a="1"/>
  <c r="O187" i="2" s="1"/>
  <c r="N187" i="2"/>
  <c r="M187" i="2" a="1"/>
  <c r="M187" i="2" s="1"/>
  <c r="L187" i="2"/>
  <c r="K187" i="2"/>
  <c r="Q186" i="2"/>
  <c r="P186" i="2" a="1"/>
  <c r="P186" i="2" s="1"/>
  <c r="O186" i="2" a="1"/>
  <c r="O186" i="2" s="1"/>
  <c r="N186" i="2"/>
  <c r="M186" i="2" a="1"/>
  <c r="M186" i="2" s="1"/>
  <c r="L186" i="2"/>
  <c r="K186" i="2"/>
  <c r="Q185" i="2"/>
  <c r="P185" i="2" a="1"/>
  <c r="P185" i="2" s="1"/>
  <c r="O185" i="2" a="1"/>
  <c r="O185" i="2" s="1"/>
  <c r="N185" i="2"/>
  <c r="M185" i="2" a="1"/>
  <c r="M185" i="2" s="1"/>
  <c r="L185" i="2"/>
  <c r="K185" i="2"/>
  <c r="Q184" i="2"/>
  <c r="P184" i="2" a="1"/>
  <c r="P184" i="2" s="1"/>
  <c r="O184" i="2" a="1"/>
  <c r="O184" i="2" s="1"/>
  <c r="N184" i="2"/>
  <c r="M184" i="2" a="1"/>
  <c r="M184" i="2" s="1"/>
  <c r="L184" i="2"/>
  <c r="K184" i="2"/>
  <c r="Q183" i="2"/>
  <c r="P183" i="2" a="1"/>
  <c r="P183" i="2" s="1"/>
  <c r="O183" i="2" a="1"/>
  <c r="O183" i="2" s="1"/>
  <c r="N183" i="2"/>
  <c r="M183" i="2" a="1"/>
  <c r="M183" i="2" s="1"/>
  <c r="L183" i="2"/>
  <c r="K183" i="2"/>
  <c r="Q182" i="2"/>
  <c r="P182" i="2" a="1"/>
  <c r="P182" i="2" s="1"/>
  <c r="O182" i="2" a="1"/>
  <c r="O182" i="2" s="1"/>
  <c r="N182" i="2"/>
  <c r="M182" i="2" a="1"/>
  <c r="M182" i="2" s="1"/>
  <c r="L182" i="2"/>
  <c r="K182" i="2"/>
  <c r="Q181" i="2"/>
  <c r="P181" i="2" a="1"/>
  <c r="P181" i="2" s="1"/>
  <c r="O181" i="2" a="1"/>
  <c r="O181" i="2" s="1"/>
  <c r="N181" i="2"/>
  <c r="M181" i="2" a="1"/>
  <c r="M181" i="2" s="1"/>
  <c r="L181" i="2"/>
  <c r="K181" i="2"/>
  <c r="Q180" i="2"/>
  <c r="P180" i="2" a="1"/>
  <c r="P180" i="2" s="1"/>
  <c r="O180" i="2" a="1"/>
  <c r="O180" i="2" s="1"/>
  <c r="N180" i="2"/>
  <c r="M180" i="2" a="1"/>
  <c r="M180" i="2" s="1"/>
  <c r="L180" i="2"/>
  <c r="K180" i="2"/>
  <c r="Q179" i="2"/>
  <c r="P179" i="2" a="1"/>
  <c r="P179" i="2" s="1"/>
  <c r="O179" i="2" a="1"/>
  <c r="O179" i="2" s="1"/>
  <c r="N179" i="2"/>
  <c r="M179" i="2" a="1"/>
  <c r="M179" i="2" s="1"/>
  <c r="L179" i="2"/>
  <c r="K179" i="2"/>
  <c r="Q178" i="2"/>
  <c r="P178" i="2" a="1"/>
  <c r="P178" i="2" s="1"/>
  <c r="O178" i="2" a="1"/>
  <c r="O178" i="2" s="1"/>
  <c r="N178" i="2"/>
  <c r="M178" i="2" a="1"/>
  <c r="M178" i="2" s="1"/>
  <c r="L178" i="2"/>
  <c r="K178" i="2"/>
  <c r="Q177" i="2"/>
  <c r="P177" i="2" a="1"/>
  <c r="P177" i="2" s="1"/>
  <c r="O177" i="2" a="1"/>
  <c r="O177" i="2" s="1"/>
  <c r="N177" i="2"/>
  <c r="M177" i="2" a="1"/>
  <c r="M177" i="2" s="1"/>
  <c r="L177" i="2"/>
  <c r="K177" i="2"/>
  <c r="Q176" i="2"/>
  <c r="P176" i="2" a="1"/>
  <c r="P176" i="2" s="1"/>
  <c r="O176" i="2" a="1"/>
  <c r="O176" i="2" s="1"/>
  <c r="N176" i="2"/>
  <c r="M176" i="2" a="1"/>
  <c r="M176" i="2" s="1"/>
  <c r="L176" i="2"/>
  <c r="K176" i="2"/>
  <c r="Q175" i="2"/>
  <c r="P175" i="2" a="1"/>
  <c r="P175" i="2" s="1"/>
  <c r="O175" i="2" a="1"/>
  <c r="O175" i="2" s="1"/>
  <c r="N175" i="2"/>
  <c r="M175" i="2" a="1"/>
  <c r="M175" i="2" s="1"/>
  <c r="L175" i="2"/>
  <c r="K175" i="2"/>
  <c r="Q174" i="2"/>
  <c r="P174" i="2" a="1"/>
  <c r="P174" i="2" s="1"/>
  <c r="O174" i="2" a="1"/>
  <c r="O174" i="2" s="1"/>
  <c r="N174" i="2"/>
  <c r="M174" i="2" a="1"/>
  <c r="M174" i="2" s="1"/>
  <c r="L174" i="2"/>
  <c r="K174" i="2"/>
  <c r="Q173" i="2"/>
  <c r="P173" i="2" a="1"/>
  <c r="P173" i="2" s="1"/>
  <c r="O173" i="2" a="1"/>
  <c r="O173" i="2" s="1"/>
  <c r="N173" i="2"/>
  <c r="M173" i="2" a="1"/>
  <c r="M173" i="2" s="1"/>
  <c r="L173" i="2"/>
  <c r="K173" i="2"/>
  <c r="Q172" i="2"/>
  <c r="P172" i="2" a="1"/>
  <c r="P172" i="2" s="1"/>
  <c r="O172" i="2" a="1"/>
  <c r="O172" i="2" s="1"/>
  <c r="N172" i="2"/>
  <c r="M172" i="2" a="1"/>
  <c r="M172" i="2" s="1"/>
  <c r="L172" i="2"/>
  <c r="K172" i="2"/>
  <c r="Q171" i="2"/>
  <c r="P171" i="2" a="1"/>
  <c r="P171" i="2" s="1"/>
  <c r="O171" i="2" a="1"/>
  <c r="O171" i="2" s="1"/>
  <c r="N171" i="2"/>
  <c r="M171" i="2" a="1"/>
  <c r="M171" i="2" s="1"/>
  <c r="L171" i="2"/>
  <c r="K171" i="2"/>
  <c r="Q170" i="2"/>
  <c r="P170" i="2" a="1"/>
  <c r="P170" i="2" s="1"/>
  <c r="O170" i="2" a="1"/>
  <c r="O170" i="2" s="1"/>
  <c r="N170" i="2"/>
  <c r="M170" i="2" a="1"/>
  <c r="M170" i="2" s="1"/>
  <c r="L170" i="2"/>
  <c r="K170" i="2"/>
  <c r="Q169" i="2"/>
  <c r="P169" i="2" a="1"/>
  <c r="P169" i="2" s="1"/>
  <c r="O169" i="2" a="1"/>
  <c r="O169" i="2" s="1"/>
  <c r="N169" i="2"/>
  <c r="M169" i="2" a="1"/>
  <c r="M169" i="2" s="1"/>
  <c r="L169" i="2"/>
  <c r="K169" i="2"/>
  <c r="Q168" i="2"/>
  <c r="P168" i="2" a="1"/>
  <c r="P168" i="2" s="1"/>
  <c r="O168" i="2" a="1"/>
  <c r="O168" i="2" s="1"/>
  <c r="N168" i="2"/>
  <c r="M168" i="2" a="1"/>
  <c r="M168" i="2" s="1"/>
  <c r="L168" i="2"/>
  <c r="K168" i="2"/>
  <c r="Q167" i="2"/>
  <c r="P167" i="2" a="1"/>
  <c r="P167" i="2" s="1"/>
  <c r="O167" i="2" a="1"/>
  <c r="O167" i="2" s="1"/>
  <c r="N167" i="2"/>
  <c r="M167" i="2" a="1"/>
  <c r="M167" i="2" s="1"/>
  <c r="L167" i="2"/>
  <c r="K167" i="2"/>
  <c r="Q166" i="2"/>
  <c r="P166" i="2" a="1"/>
  <c r="P166" i="2" s="1"/>
  <c r="O166" i="2" a="1"/>
  <c r="O166" i="2" s="1"/>
  <c r="N166" i="2"/>
  <c r="M166" i="2" a="1"/>
  <c r="M166" i="2" s="1"/>
  <c r="L166" i="2"/>
  <c r="K166" i="2"/>
  <c r="Q165" i="2"/>
  <c r="P165" i="2" a="1"/>
  <c r="P165" i="2" s="1"/>
  <c r="O165" i="2" a="1"/>
  <c r="O165" i="2" s="1"/>
  <c r="N165" i="2"/>
  <c r="M165" i="2" a="1"/>
  <c r="M165" i="2" s="1"/>
  <c r="L165" i="2"/>
  <c r="K165" i="2"/>
  <c r="Q164" i="2"/>
  <c r="P164" i="2" a="1"/>
  <c r="P164" i="2" s="1"/>
  <c r="O164" i="2" a="1"/>
  <c r="O164" i="2" s="1"/>
  <c r="N164" i="2"/>
  <c r="M164" i="2" a="1"/>
  <c r="M164" i="2" s="1"/>
  <c r="L164" i="2"/>
  <c r="K164" i="2"/>
  <c r="Q163" i="2"/>
  <c r="P163" i="2" a="1"/>
  <c r="P163" i="2" s="1"/>
  <c r="O163" i="2" a="1"/>
  <c r="O163" i="2" s="1"/>
  <c r="N163" i="2"/>
  <c r="M163" i="2" a="1"/>
  <c r="M163" i="2" s="1"/>
  <c r="L163" i="2"/>
  <c r="K163" i="2"/>
  <c r="Q162" i="2"/>
  <c r="P162" i="2" a="1"/>
  <c r="P162" i="2" s="1"/>
  <c r="O162" i="2" a="1"/>
  <c r="O162" i="2" s="1"/>
  <c r="N162" i="2"/>
  <c r="M162" i="2" a="1"/>
  <c r="M162" i="2" s="1"/>
  <c r="L162" i="2"/>
  <c r="K162" i="2"/>
  <c r="Q161" i="2"/>
  <c r="P161" i="2" a="1"/>
  <c r="P161" i="2" s="1"/>
  <c r="O161" i="2" a="1"/>
  <c r="O161" i="2" s="1"/>
  <c r="N161" i="2"/>
  <c r="M161" i="2" a="1"/>
  <c r="M161" i="2" s="1"/>
  <c r="L161" i="2"/>
  <c r="K161" i="2"/>
  <c r="Q160" i="2"/>
  <c r="P160" i="2" a="1"/>
  <c r="P160" i="2" s="1"/>
  <c r="O160" i="2" a="1"/>
  <c r="O160" i="2" s="1"/>
  <c r="N160" i="2"/>
  <c r="M160" i="2" a="1"/>
  <c r="M160" i="2" s="1"/>
  <c r="L160" i="2"/>
  <c r="K160" i="2"/>
  <c r="Q159" i="2"/>
  <c r="P159" i="2" a="1"/>
  <c r="P159" i="2" s="1"/>
  <c r="O159" i="2" a="1"/>
  <c r="O159" i="2" s="1"/>
  <c r="N159" i="2"/>
  <c r="M159" i="2" a="1"/>
  <c r="M159" i="2" s="1"/>
  <c r="L159" i="2"/>
  <c r="K159" i="2"/>
  <c r="Q158" i="2"/>
  <c r="P158" i="2" a="1"/>
  <c r="P158" i="2" s="1"/>
  <c r="O158" i="2" a="1"/>
  <c r="O158" i="2" s="1"/>
  <c r="N158" i="2"/>
  <c r="M158" i="2" a="1"/>
  <c r="M158" i="2" s="1"/>
  <c r="L158" i="2"/>
  <c r="K158" i="2"/>
  <c r="Q157" i="2"/>
  <c r="P157" i="2" a="1"/>
  <c r="P157" i="2" s="1"/>
  <c r="O157" i="2" a="1"/>
  <c r="O157" i="2" s="1"/>
  <c r="N157" i="2"/>
  <c r="M157" i="2" a="1"/>
  <c r="M157" i="2" s="1"/>
  <c r="L157" i="2"/>
  <c r="K157" i="2"/>
  <c r="Q156" i="2"/>
  <c r="P156" i="2" a="1"/>
  <c r="P156" i="2" s="1"/>
  <c r="O156" i="2" a="1"/>
  <c r="O156" i="2" s="1"/>
  <c r="N156" i="2"/>
  <c r="M156" i="2" a="1"/>
  <c r="M156" i="2" s="1"/>
  <c r="L156" i="2"/>
  <c r="K156" i="2"/>
  <c r="Q155" i="2"/>
  <c r="P155" i="2" a="1"/>
  <c r="P155" i="2" s="1"/>
  <c r="O155" i="2" a="1"/>
  <c r="O155" i="2" s="1"/>
  <c r="N155" i="2"/>
  <c r="M155" i="2" a="1"/>
  <c r="M155" i="2" s="1"/>
  <c r="L155" i="2"/>
  <c r="K155" i="2"/>
  <c r="Q154" i="2"/>
  <c r="P154" i="2" a="1"/>
  <c r="P154" i="2" s="1"/>
  <c r="O154" i="2" a="1"/>
  <c r="O154" i="2" s="1"/>
  <c r="N154" i="2"/>
  <c r="M154" i="2" a="1"/>
  <c r="M154" i="2" s="1"/>
  <c r="L154" i="2"/>
  <c r="K154" i="2"/>
  <c r="Q153" i="2"/>
  <c r="P153" i="2" a="1"/>
  <c r="P153" i="2" s="1"/>
  <c r="O153" i="2" a="1"/>
  <c r="O153" i="2" s="1"/>
  <c r="N153" i="2"/>
  <c r="M153" i="2" a="1"/>
  <c r="M153" i="2" s="1"/>
  <c r="L153" i="2"/>
  <c r="K153" i="2"/>
  <c r="Q152" i="2"/>
  <c r="P152" i="2" a="1"/>
  <c r="P152" i="2" s="1"/>
  <c r="O152" i="2" a="1"/>
  <c r="O152" i="2" s="1"/>
  <c r="N152" i="2"/>
  <c r="M152" i="2" a="1"/>
  <c r="M152" i="2" s="1"/>
  <c r="L152" i="2"/>
  <c r="K152" i="2"/>
  <c r="Q151" i="2"/>
  <c r="P151" i="2" a="1"/>
  <c r="P151" i="2" s="1"/>
  <c r="O151" i="2" a="1"/>
  <c r="O151" i="2" s="1"/>
  <c r="N151" i="2"/>
  <c r="M151" i="2" a="1"/>
  <c r="M151" i="2" s="1"/>
  <c r="L151" i="2"/>
  <c r="K151" i="2"/>
  <c r="Q150" i="2"/>
  <c r="P150" i="2" a="1"/>
  <c r="P150" i="2" s="1"/>
  <c r="O150" i="2" a="1"/>
  <c r="O150" i="2" s="1"/>
  <c r="N150" i="2"/>
  <c r="M150" i="2" a="1"/>
  <c r="M150" i="2" s="1"/>
  <c r="L150" i="2"/>
  <c r="K150" i="2"/>
  <c r="Q149" i="2"/>
  <c r="P149" i="2" a="1"/>
  <c r="P149" i="2" s="1"/>
  <c r="O149" i="2" a="1"/>
  <c r="O149" i="2" s="1"/>
  <c r="N149" i="2"/>
  <c r="M149" i="2" a="1"/>
  <c r="M149" i="2" s="1"/>
  <c r="L149" i="2"/>
  <c r="K149" i="2"/>
  <c r="Q148" i="2"/>
  <c r="P148" i="2" a="1"/>
  <c r="P148" i="2" s="1"/>
  <c r="O148" i="2" a="1"/>
  <c r="O148" i="2" s="1"/>
  <c r="N148" i="2"/>
  <c r="M148" i="2" a="1"/>
  <c r="M148" i="2" s="1"/>
  <c r="L148" i="2"/>
  <c r="K148" i="2"/>
  <c r="Q147" i="2"/>
  <c r="P147" i="2" a="1"/>
  <c r="P147" i="2" s="1"/>
  <c r="O147" i="2" a="1"/>
  <c r="O147" i="2" s="1"/>
  <c r="N147" i="2"/>
  <c r="M147" i="2" a="1"/>
  <c r="M147" i="2" s="1"/>
  <c r="L147" i="2"/>
  <c r="K147" i="2"/>
  <c r="Q146" i="2"/>
  <c r="P146" i="2" a="1"/>
  <c r="P146" i="2" s="1"/>
  <c r="O146" i="2" a="1"/>
  <c r="O146" i="2" s="1"/>
  <c r="N146" i="2"/>
  <c r="M146" i="2" a="1"/>
  <c r="M146" i="2" s="1"/>
  <c r="L146" i="2"/>
  <c r="K146" i="2"/>
  <c r="Q145" i="2"/>
  <c r="P145" i="2" a="1"/>
  <c r="P145" i="2" s="1"/>
  <c r="O145" i="2" a="1"/>
  <c r="O145" i="2" s="1"/>
  <c r="N145" i="2"/>
  <c r="M145" i="2" a="1"/>
  <c r="M145" i="2" s="1"/>
  <c r="L145" i="2"/>
  <c r="K145" i="2"/>
  <c r="Q144" i="2"/>
  <c r="P144" i="2" a="1"/>
  <c r="P144" i="2" s="1"/>
  <c r="O144" i="2" a="1"/>
  <c r="O144" i="2" s="1"/>
  <c r="N144" i="2"/>
  <c r="M144" i="2" a="1"/>
  <c r="M144" i="2" s="1"/>
  <c r="L144" i="2"/>
  <c r="K144" i="2"/>
  <c r="Q143" i="2"/>
  <c r="P143" i="2" a="1"/>
  <c r="P143" i="2" s="1"/>
  <c r="O143" i="2" a="1"/>
  <c r="O143" i="2" s="1"/>
  <c r="N143" i="2"/>
  <c r="M143" i="2" a="1"/>
  <c r="M143" i="2" s="1"/>
  <c r="L143" i="2"/>
  <c r="K143" i="2"/>
  <c r="Q142" i="2"/>
  <c r="P142" i="2" a="1"/>
  <c r="P142" i="2" s="1"/>
  <c r="O142" i="2" a="1"/>
  <c r="O142" i="2" s="1"/>
  <c r="N142" i="2"/>
  <c r="M142" i="2" a="1"/>
  <c r="M142" i="2" s="1"/>
  <c r="L142" i="2"/>
  <c r="K142" i="2"/>
  <c r="Q141" i="2"/>
  <c r="P141" i="2" a="1"/>
  <c r="P141" i="2" s="1"/>
  <c r="O141" i="2" a="1"/>
  <c r="O141" i="2" s="1"/>
  <c r="N141" i="2"/>
  <c r="M141" i="2" a="1"/>
  <c r="M141" i="2" s="1"/>
  <c r="L141" i="2"/>
  <c r="K141" i="2"/>
  <c r="Q140" i="2"/>
  <c r="P140" i="2" a="1"/>
  <c r="P140" i="2" s="1"/>
  <c r="O140" i="2" a="1"/>
  <c r="O140" i="2" s="1"/>
  <c r="N140" i="2"/>
  <c r="M140" i="2" a="1"/>
  <c r="M140" i="2" s="1"/>
  <c r="L140" i="2"/>
  <c r="K140" i="2"/>
  <c r="Q139" i="2"/>
  <c r="P139" i="2" a="1"/>
  <c r="P139" i="2" s="1"/>
  <c r="O139" i="2" a="1"/>
  <c r="O139" i="2" s="1"/>
  <c r="N139" i="2"/>
  <c r="M139" i="2" a="1"/>
  <c r="M139" i="2" s="1"/>
  <c r="L139" i="2"/>
  <c r="K139" i="2"/>
  <c r="Q138" i="2"/>
  <c r="P138" i="2" a="1"/>
  <c r="P138" i="2" s="1"/>
  <c r="O138" i="2" a="1"/>
  <c r="O138" i="2" s="1"/>
  <c r="N138" i="2"/>
  <c r="M138" i="2" a="1"/>
  <c r="M138" i="2" s="1"/>
  <c r="L138" i="2"/>
  <c r="K138" i="2"/>
  <c r="Q137" i="2"/>
  <c r="P137" i="2" a="1"/>
  <c r="P137" i="2" s="1"/>
  <c r="O137" i="2" a="1"/>
  <c r="O137" i="2" s="1"/>
  <c r="N137" i="2"/>
  <c r="M137" i="2" a="1"/>
  <c r="M137" i="2" s="1"/>
  <c r="L137" i="2"/>
  <c r="K137" i="2"/>
  <c r="Q136" i="2"/>
  <c r="P136" i="2" a="1"/>
  <c r="P136" i="2" s="1"/>
  <c r="O136" i="2" a="1"/>
  <c r="O136" i="2" s="1"/>
  <c r="N136" i="2"/>
  <c r="M136" i="2" a="1"/>
  <c r="M136" i="2" s="1"/>
  <c r="L136" i="2"/>
  <c r="K136" i="2"/>
  <c r="Q135" i="2"/>
  <c r="P135" i="2" a="1"/>
  <c r="P135" i="2" s="1"/>
  <c r="O135" i="2" a="1"/>
  <c r="O135" i="2" s="1"/>
  <c r="N135" i="2"/>
  <c r="M135" i="2" a="1"/>
  <c r="M135" i="2" s="1"/>
  <c r="L135" i="2"/>
  <c r="K135" i="2"/>
  <c r="Q134" i="2"/>
  <c r="P134" i="2" a="1"/>
  <c r="P134" i="2" s="1"/>
  <c r="O134" i="2" a="1"/>
  <c r="O134" i="2" s="1"/>
  <c r="N134" i="2"/>
  <c r="M134" i="2" a="1"/>
  <c r="M134" i="2" s="1"/>
  <c r="L134" i="2"/>
  <c r="K134" i="2"/>
  <c r="Q133" i="2"/>
  <c r="P133" i="2" a="1"/>
  <c r="P133" i="2" s="1"/>
  <c r="O133" i="2" a="1"/>
  <c r="O133" i="2" s="1"/>
  <c r="N133" i="2"/>
  <c r="M133" i="2" a="1"/>
  <c r="M133" i="2" s="1"/>
  <c r="L133" i="2"/>
  <c r="K133" i="2"/>
  <c r="Q132" i="2"/>
  <c r="P132" i="2" a="1"/>
  <c r="P132" i="2" s="1"/>
  <c r="O132" i="2" a="1"/>
  <c r="O132" i="2" s="1"/>
  <c r="N132" i="2"/>
  <c r="M132" i="2" a="1"/>
  <c r="M132" i="2" s="1"/>
  <c r="L132" i="2"/>
  <c r="K132" i="2"/>
  <c r="Q131" i="2"/>
  <c r="P131" i="2" a="1"/>
  <c r="P131" i="2" s="1"/>
  <c r="O131" i="2" a="1"/>
  <c r="O131" i="2" s="1"/>
  <c r="N131" i="2"/>
  <c r="M131" i="2" a="1"/>
  <c r="M131" i="2" s="1"/>
  <c r="L131" i="2"/>
  <c r="K131" i="2"/>
  <c r="Q130" i="2"/>
  <c r="P130" i="2" a="1"/>
  <c r="P130" i="2" s="1"/>
  <c r="O130" i="2" a="1"/>
  <c r="O130" i="2" s="1"/>
  <c r="N130" i="2"/>
  <c r="M130" i="2" a="1"/>
  <c r="M130" i="2" s="1"/>
  <c r="L130" i="2"/>
  <c r="K130" i="2"/>
  <c r="Q129" i="2"/>
  <c r="P129" i="2" a="1"/>
  <c r="P129" i="2" s="1"/>
  <c r="O129" i="2" a="1"/>
  <c r="O129" i="2" s="1"/>
  <c r="N129" i="2"/>
  <c r="M129" i="2" a="1"/>
  <c r="M129" i="2" s="1"/>
  <c r="L129" i="2"/>
  <c r="K129" i="2"/>
  <c r="Q128" i="2"/>
  <c r="P128" i="2" a="1"/>
  <c r="P128" i="2" s="1"/>
  <c r="O128" i="2" a="1"/>
  <c r="O128" i="2" s="1"/>
  <c r="N128" i="2"/>
  <c r="M128" i="2" a="1"/>
  <c r="M128" i="2" s="1"/>
  <c r="L128" i="2"/>
  <c r="K128" i="2"/>
  <c r="Q127" i="2"/>
  <c r="P127" i="2" a="1"/>
  <c r="P127" i="2" s="1"/>
  <c r="O127" i="2" a="1"/>
  <c r="O127" i="2" s="1"/>
  <c r="N127" i="2"/>
  <c r="M127" i="2" a="1"/>
  <c r="M127" i="2" s="1"/>
  <c r="L127" i="2"/>
  <c r="K127" i="2"/>
  <c r="Q126" i="2"/>
  <c r="P126" i="2" a="1"/>
  <c r="P126" i="2" s="1"/>
  <c r="O126" i="2" a="1"/>
  <c r="O126" i="2" s="1"/>
  <c r="N126" i="2"/>
  <c r="M126" i="2" a="1"/>
  <c r="M126" i="2" s="1"/>
  <c r="L126" i="2"/>
  <c r="K126" i="2"/>
  <c r="Q125" i="2"/>
  <c r="P125" i="2" a="1"/>
  <c r="P125" i="2" s="1"/>
  <c r="O125" i="2" a="1"/>
  <c r="O125" i="2" s="1"/>
  <c r="N125" i="2"/>
  <c r="M125" i="2" a="1"/>
  <c r="M125" i="2" s="1"/>
  <c r="L125" i="2"/>
  <c r="K125" i="2"/>
  <c r="Q124" i="2"/>
  <c r="P124" i="2" a="1"/>
  <c r="P124" i="2" s="1"/>
  <c r="O124" i="2" a="1"/>
  <c r="O124" i="2" s="1"/>
  <c r="N124" i="2"/>
  <c r="M124" i="2" a="1"/>
  <c r="M124" i="2" s="1"/>
  <c r="L124" i="2"/>
  <c r="K124" i="2"/>
  <c r="Q123" i="2"/>
  <c r="P123" i="2" a="1"/>
  <c r="P123" i="2" s="1"/>
  <c r="O123" i="2" a="1"/>
  <c r="O123" i="2" s="1"/>
  <c r="N123" i="2"/>
  <c r="M123" i="2" a="1"/>
  <c r="M123" i="2" s="1"/>
  <c r="L123" i="2"/>
  <c r="K123" i="2"/>
  <c r="Q122" i="2"/>
  <c r="P122" i="2" a="1"/>
  <c r="P122" i="2" s="1"/>
  <c r="O122" i="2" a="1"/>
  <c r="O122" i="2" s="1"/>
  <c r="N122" i="2"/>
  <c r="M122" i="2" a="1"/>
  <c r="M122" i="2" s="1"/>
  <c r="L122" i="2"/>
  <c r="K122" i="2"/>
  <c r="Q121" i="2"/>
  <c r="P121" i="2" a="1"/>
  <c r="P121" i="2" s="1"/>
  <c r="O121" i="2" a="1"/>
  <c r="O121" i="2" s="1"/>
  <c r="N121" i="2"/>
  <c r="M121" i="2" a="1"/>
  <c r="M121" i="2" s="1"/>
  <c r="L121" i="2"/>
  <c r="K121" i="2"/>
  <c r="Q120" i="2"/>
  <c r="P120" i="2" a="1"/>
  <c r="P120" i="2" s="1"/>
  <c r="O120" i="2" a="1"/>
  <c r="O120" i="2" s="1"/>
  <c r="N120" i="2"/>
  <c r="M120" i="2" a="1"/>
  <c r="M120" i="2" s="1"/>
  <c r="L120" i="2"/>
  <c r="K120" i="2"/>
  <c r="Q119" i="2"/>
  <c r="P119" i="2" a="1"/>
  <c r="P119" i="2" s="1"/>
  <c r="O119" i="2" a="1"/>
  <c r="O119" i="2" s="1"/>
  <c r="N119" i="2"/>
  <c r="M119" i="2" a="1"/>
  <c r="M119" i="2" s="1"/>
  <c r="L119" i="2"/>
  <c r="K119" i="2"/>
  <c r="Q118" i="2"/>
  <c r="P118" i="2" a="1"/>
  <c r="P118" i="2" s="1"/>
  <c r="O118" i="2" a="1"/>
  <c r="O118" i="2" s="1"/>
  <c r="N118" i="2"/>
  <c r="M118" i="2" a="1"/>
  <c r="M118" i="2" s="1"/>
  <c r="L118" i="2"/>
  <c r="K118" i="2"/>
  <c r="Q117" i="2"/>
  <c r="P117" i="2" a="1"/>
  <c r="P117" i="2" s="1"/>
  <c r="O117" i="2" a="1"/>
  <c r="O117" i="2" s="1"/>
  <c r="N117" i="2"/>
  <c r="M117" i="2" a="1"/>
  <c r="M117" i="2" s="1"/>
  <c r="L117" i="2"/>
  <c r="K117" i="2"/>
  <c r="Q116" i="2"/>
  <c r="P116" i="2" a="1"/>
  <c r="P116" i="2" s="1"/>
  <c r="O116" i="2" a="1"/>
  <c r="O116" i="2" s="1"/>
  <c r="N116" i="2"/>
  <c r="M116" i="2" a="1"/>
  <c r="M116" i="2" s="1"/>
  <c r="L116" i="2"/>
  <c r="K116" i="2"/>
  <c r="Q115" i="2"/>
  <c r="P115" i="2" a="1"/>
  <c r="P115" i="2" s="1"/>
  <c r="O115" i="2" a="1"/>
  <c r="O115" i="2" s="1"/>
  <c r="N115" i="2"/>
  <c r="M115" i="2" a="1"/>
  <c r="M115" i="2" s="1"/>
  <c r="L115" i="2"/>
  <c r="K115" i="2"/>
  <c r="Q114" i="2"/>
  <c r="P114" i="2" a="1"/>
  <c r="P114" i="2" s="1"/>
  <c r="O114" i="2" a="1"/>
  <c r="O114" i="2" s="1"/>
  <c r="N114" i="2"/>
  <c r="M114" i="2" a="1"/>
  <c r="M114" i="2" s="1"/>
  <c r="L114" i="2"/>
  <c r="K114" i="2"/>
  <c r="Q113" i="2"/>
  <c r="P113" i="2" a="1"/>
  <c r="P113" i="2" s="1"/>
  <c r="O113" i="2" a="1"/>
  <c r="O113" i="2" s="1"/>
  <c r="N113" i="2"/>
  <c r="M113" i="2" a="1"/>
  <c r="M113" i="2" s="1"/>
  <c r="L113" i="2"/>
  <c r="K113" i="2"/>
  <c r="Q112" i="2"/>
  <c r="P112" i="2" a="1"/>
  <c r="P112" i="2" s="1"/>
  <c r="O112" i="2" a="1"/>
  <c r="O112" i="2" s="1"/>
  <c r="N112" i="2"/>
  <c r="M112" i="2" a="1"/>
  <c r="M112" i="2" s="1"/>
  <c r="L112" i="2"/>
  <c r="K112" i="2"/>
  <c r="Q111" i="2"/>
  <c r="P111" i="2" a="1"/>
  <c r="P111" i="2" s="1"/>
  <c r="O111" i="2" a="1"/>
  <c r="O111" i="2" s="1"/>
  <c r="N111" i="2"/>
  <c r="M111" i="2" a="1"/>
  <c r="M111" i="2" s="1"/>
  <c r="L111" i="2"/>
  <c r="K111" i="2"/>
  <c r="Q110" i="2"/>
  <c r="P110" i="2" a="1"/>
  <c r="P110" i="2" s="1"/>
  <c r="O110" i="2" a="1"/>
  <c r="O110" i="2" s="1"/>
  <c r="N110" i="2"/>
  <c r="M110" i="2" a="1"/>
  <c r="M110" i="2" s="1"/>
  <c r="L110" i="2"/>
  <c r="K110" i="2"/>
  <c r="Q109" i="2"/>
  <c r="P109" i="2" a="1"/>
  <c r="P109" i="2" s="1"/>
  <c r="O109" i="2" a="1"/>
  <c r="O109" i="2" s="1"/>
  <c r="N109" i="2"/>
  <c r="M109" i="2" a="1"/>
  <c r="M109" i="2" s="1"/>
  <c r="L109" i="2"/>
  <c r="K109" i="2"/>
  <c r="Q108" i="2"/>
  <c r="P108" i="2" a="1"/>
  <c r="P108" i="2" s="1"/>
  <c r="O108" i="2" a="1"/>
  <c r="O108" i="2" s="1"/>
  <c r="N108" i="2"/>
  <c r="M108" i="2" a="1"/>
  <c r="M108" i="2" s="1"/>
  <c r="L108" i="2"/>
  <c r="K108" i="2"/>
  <c r="Q107" i="2"/>
  <c r="P107" i="2" a="1"/>
  <c r="P107" i="2" s="1"/>
  <c r="O107" i="2" a="1"/>
  <c r="O107" i="2" s="1"/>
  <c r="N107" i="2"/>
  <c r="M107" i="2" a="1"/>
  <c r="M107" i="2" s="1"/>
  <c r="L107" i="2"/>
  <c r="K107" i="2"/>
  <c r="Q106" i="2"/>
  <c r="P106" i="2" a="1"/>
  <c r="P106" i="2" s="1"/>
  <c r="O106" i="2" a="1"/>
  <c r="O106" i="2" s="1"/>
  <c r="N106" i="2"/>
  <c r="M106" i="2" a="1"/>
  <c r="M106" i="2" s="1"/>
  <c r="L106" i="2"/>
  <c r="K106" i="2"/>
  <c r="Q105" i="2"/>
  <c r="P105" i="2" a="1"/>
  <c r="P105" i="2" s="1"/>
  <c r="O105" i="2" a="1"/>
  <c r="O105" i="2" s="1"/>
  <c r="N105" i="2"/>
  <c r="M105" i="2" a="1"/>
  <c r="M105" i="2" s="1"/>
  <c r="L105" i="2"/>
  <c r="K105" i="2"/>
  <c r="Q104" i="2"/>
  <c r="P104" i="2" a="1"/>
  <c r="P104" i="2" s="1"/>
  <c r="O104" i="2" a="1"/>
  <c r="O104" i="2" s="1"/>
  <c r="N104" i="2"/>
  <c r="M104" i="2" a="1"/>
  <c r="M104" i="2" s="1"/>
  <c r="L104" i="2"/>
  <c r="K104" i="2"/>
  <c r="Q103" i="2"/>
  <c r="P103" i="2" a="1"/>
  <c r="P103" i="2" s="1"/>
  <c r="O103" i="2" a="1"/>
  <c r="O103" i="2" s="1"/>
  <c r="N103" i="2"/>
  <c r="M103" i="2" a="1"/>
  <c r="M103" i="2" s="1"/>
  <c r="L103" i="2"/>
  <c r="K103" i="2"/>
  <c r="Q102" i="2"/>
  <c r="P102" i="2" a="1"/>
  <c r="P102" i="2" s="1"/>
  <c r="O102" i="2" a="1"/>
  <c r="O102" i="2" s="1"/>
  <c r="N102" i="2"/>
  <c r="M102" i="2" a="1"/>
  <c r="M102" i="2" s="1"/>
  <c r="L102" i="2"/>
  <c r="K102" i="2"/>
  <c r="Q101" i="2"/>
  <c r="P101" i="2" a="1"/>
  <c r="P101" i="2" s="1"/>
  <c r="O101" i="2" a="1"/>
  <c r="O101" i="2" s="1"/>
  <c r="N101" i="2"/>
  <c r="M101" i="2" a="1"/>
  <c r="M101" i="2" s="1"/>
  <c r="L101" i="2"/>
  <c r="K101" i="2"/>
  <c r="Q100" i="2"/>
  <c r="P100" i="2" a="1"/>
  <c r="P100" i="2" s="1"/>
  <c r="O100" i="2" a="1"/>
  <c r="O100" i="2" s="1"/>
  <c r="N100" i="2"/>
  <c r="M100" i="2" a="1"/>
  <c r="M100" i="2" s="1"/>
  <c r="L100" i="2"/>
  <c r="K100" i="2"/>
  <c r="Q99" i="2"/>
  <c r="P99" i="2" a="1"/>
  <c r="P99" i="2" s="1"/>
  <c r="O99" i="2" a="1"/>
  <c r="O99" i="2" s="1"/>
  <c r="N99" i="2"/>
  <c r="M99" i="2" a="1"/>
  <c r="M99" i="2" s="1"/>
  <c r="L99" i="2"/>
  <c r="K99" i="2"/>
  <c r="Q98" i="2"/>
  <c r="P98" i="2" a="1"/>
  <c r="P98" i="2" s="1"/>
  <c r="O98" i="2" a="1"/>
  <c r="O98" i="2" s="1"/>
  <c r="N98" i="2"/>
  <c r="M98" i="2" a="1"/>
  <c r="M98" i="2" s="1"/>
  <c r="L98" i="2"/>
  <c r="K98" i="2"/>
  <c r="Q97" i="2"/>
  <c r="P97" i="2" a="1"/>
  <c r="P97" i="2" s="1"/>
  <c r="O97" i="2" a="1"/>
  <c r="O97" i="2" s="1"/>
  <c r="N97" i="2"/>
  <c r="M97" i="2" a="1"/>
  <c r="M97" i="2" s="1"/>
  <c r="L97" i="2"/>
  <c r="K97" i="2"/>
  <c r="Q96" i="2"/>
  <c r="P96" i="2" a="1"/>
  <c r="P96" i="2" s="1"/>
  <c r="O96" i="2" a="1"/>
  <c r="O96" i="2" s="1"/>
  <c r="N96" i="2"/>
  <c r="M96" i="2" a="1"/>
  <c r="M96" i="2" s="1"/>
  <c r="L96" i="2"/>
  <c r="K96" i="2"/>
  <c r="Q95" i="2"/>
  <c r="P95" i="2" a="1"/>
  <c r="P95" i="2" s="1"/>
  <c r="O95" i="2" a="1"/>
  <c r="O95" i="2" s="1"/>
  <c r="N95" i="2"/>
  <c r="M95" i="2" a="1"/>
  <c r="M95" i="2" s="1"/>
  <c r="L95" i="2"/>
  <c r="K95" i="2"/>
  <c r="Q94" i="2"/>
  <c r="P94" i="2" a="1"/>
  <c r="P94" i="2" s="1"/>
  <c r="O94" i="2" a="1"/>
  <c r="O94" i="2" s="1"/>
  <c r="N94" i="2"/>
  <c r="M94" i="2" a="1"/>
  <c r="M94" i="2" s="1"/>
  <c r="L94" i="2"/>
  <c r="K94" i="2"/>
  <c r="Q93" i="2"/>
  <c r="P93" i="2" a="1"/>
  <c r="P93" i="2" s="1"/>
  <c r="O93" i="2" a="1"/>
  <c r="O93" i="2" s="1"/>
  <c r="N93" i="2"/>
  <c r="M93" i="2" a="1"/>
  <c r="M93" i="2" s="1"/>
  <c r="L93" i="2"/>
  <c r="K93" i="2"/>
  <c r="Q92" i="2"/>
  <c r="P92" i="2" a="1"/>
  <c r="P92" i="2" s="1"/>
  <c r="O92" i="2" a="1"/>
  <c r="O92" i="2" s="1"/>
  <c r="N92" i="2"/>
  <c r="M92" i="2" a="1"/>
  <c r="M92" i="2" s="1"/>
  <c r="L92" i="2"/>
  <c r="K92" i="2"/>
  <c r="Q91" i="2"/>
  <c r="P91" i="2" a="1"/>
  <c r="P91" i="2" s="1"/>
  <c r="O91" i="2" a="1"/>
  <c r="O91" i="2" s="1"/>
  <c r="N91" i="2"/>
  <c r="M91" i="2" a="1"/>
  <c r="M91" i="2" s="1"/>
  <c r="L91" i="2"/>
  <c r="K91" i="2"/>
  <c r="Q90" i="2"/>
  <c r="P90" i="2" a="1"/>
  <c r="P90" i="2" s="1"/>
  <c r="O90" i="2" a="1"/>
  <c r="O90" i="2" s="1"/>
  <c r="N90" i="2"/>
  <c r="M90" i="2" a="1"/>
  <c r="M90" i="2" s="1"/>
  <c r="L90" i="2"/>
  <c r="K90" i="2"/>
  <c r="Q89" i="2"/>
  <c r="P89" i="2" a="1"/>
  <c r="P89" i="2" s="1"/>
  <c r="O89" i="2" a="1"/>
  <c r="O89" i="2" s="1"/>
  <c r="N89" i="2"/>
  <c r="M89" i="2" a="1"/>
  <c r="M89" i="2" s="1"/>
  <c r="L89" i="2"/>
  <c r="K89" i="2"/>
  <c r="Q88" i="2"/>
  <c r="P88" i="2" a="1"/>
  <c r="P88" i="2" s="1"/>
  <c r="O88" i="2" a="1"/>
  <c r="O88" i="2" s="1"/>
  <c r="N88" i="2"/>
  <c r="M88" i="2" a="1"/>
  <c r="M88" i="2" s="1"/>
  <c r="L88" i="2"/>
  <c r="K88" i="2"/>
  <c r="Q87" i="2"/>
  <c r="P87" i="2" a="1"/>
  <c r="P87" i="2" s="1"/>
  <c r="O87" i="2" a="1"/>
  <c r="O87" i="2" s="1"/>
  <c r="N87" i="2"/>
  <c r="M87" i="2" a="1"/>
  <c r="M87" i="2" s="1"/>
  <c r="L87" i="2"/>
  <c r="K87" i="2"/>
  <c r="Q86" i="2"/>
  <c r="P86" i="2" a="1"/>
  <c r="P86" i="2" s="1"/>
  <c r="O86" i="2" a="1"/>
  <c r="O86" i="2" s="1"/>
  <c r="N86" i="2"/>
  <c r="M86" i="2" a="1"/>
  <c r="M86" i="2" s="1"/>
  <c r="L86" i="2"/>
  <c r="K86" i="2"/>
  <c r="Q85" i="2"/>
  <c r="P85" i="2" a="1"/>
  <c r="P85" i="2" s="1"/>
  <c r="O85" i="2" a="1"/>
  <c r="O85" i="2" s="1"/>
  <c r="N85" i="2"/>
  <c r="M85" i="2" a="1"/>
  <c r="M85" i="2" s="1"/>
  <c r="L85" i="2"/>
  <c r="K85" i="2"/>
  <c r="Q84" i="2"/>
  <c r="P84" i="2" a="1"/>
  <c r="P84" i="2" s="1"/>
  <c r="O84" i="2" a="1"/>
  <c r="O84" i="2" s="1"/>
  <c r="N84" i="2"/>
  <c r="M84" i="2" a="1"/>
  <c r="M84" i="2" s="1"/>
  <c r="L84" i="2"/>
  <c r="K84" i="2"/>
  <c r="Q83" i="2"/>
  <c r="P83" i="2" a="1"/>
  <c r="P83" i="2" s="1"/>
  <c r="O83" i="2" a="1"/>
  <c r="O83" i="2" s="1"/>
  <c r="N83" i="2"/>
  <c r="M83" i="2" a="1"/>
  <c r="M83" i="2" s="1"/>
  <c r="L83" i="2"/>
  <c r="K83" i="2"/>
  <c r="Q82" i="2"/>
  <c r="P82" i="2" a="1"/>
  <c r="P82" i="2" s="1"/>
  <c r="O82" i="2" a="1"/>
  <c r="O82" i="2" s="1"/>
  <c r="N82" i="2"/>
  <c r="M82" i="2" a="1"/>
  <c r="M82" i="2" s="1"/>
  <c r="L82" i="2"/>
  <c r="K82" i="2"/>
  <c r="Q81" i="2"/>
  <c r="P81" i="2" a="1"/>
  <c r="P81" i="2" s="1"/>
  <c r="O81" i="2" a="1"/>
  <c r="O81" i="2" s="1"/>
  <c r="N81" i="2"/>
  <c r="M81" i="2" a="1"/>
  <c r="M81" i="2" s="1"/>
  <c r="L81" i="2"/>
  <c r="K81" i="2"/>
  <c r="Q80" i="2"/>
  <c r="P80" i="2" a="1"/>
  <c r="P80" i="2" s="1"/>
  <c r="O80" i="2" a="1"/>
  <c r="O80" i="2" s="1"/>
  <c r="N80" i="2"/>
  <c r="M80" i="2" a="1"/>
  <c r="M80" i="2" s="1"/>
  <c r="L80" i="2"/>
  <c r="K80" i="2"/>
  <c r="Q79" i="2"/>
  <c r="P79" i="2" a="1"/>
  <c r="P79" i="2" s="1"/>
  <c r="O79" i="2" a="1"/>
  <c r="O79" i="2" s="1"/>
  <c r="N79" i="2"/>
  <c r="M79" i="2" a="1"/>
  <c r="M79" i="2" s="1"/>
  <c r="L79" i="2"/>
  <c r="K79" i="2"/>
  <c r="Q78" i="2"/>
  <c r="P78" i="2" a="1"/>
  <c r="P78" i="2" s="1"/>
  <c r="O78" i="2" a="1"/>
  <c r="O78" i="2" s="1"/>
  <c r="N78" i="2"/>
  <c r="M78" i="2" a="1"/>
  <c r="M78" i="2" s="1"/>
  <c r="L78" i="2"/>
  <c r="K78" i="2"/>
  <c r="Q77" i="2"/>
  <c r="P77" i="2" a="1"/>
  <c r="P77" i="2" s="1"/>
  <c r="O77" i="2" a="1"/>
  <c r="O77" i="2" s="1"/>
  <c r="N77" i="2"/>
  <c r="M77" i="2" a="1"/>
  <c r="M77" i="2" s="1"/>
  <c r="L77" i="2"/>
  <c r="K77" i="2"/>
  <c r="Q76" i="2"/>
  <c r="P76" i="2" a="1"/>
  <c r="P76" i="2" s="1"/>
  <c r="O76" i="2" a="1"/>
  <c r="O76" i="2" s="1"/>
  <c r="N76" i="2"/>
  <c r="M76" i="2" a="1"/>
  <c r="M76" i="2" s="1"/>
  <c r="L76" i="2"/>
  <c r="K76" i="2"/>
  <c r="Q75" i="2"/>
  <c r="P75" i="2" a="1"/>
  <c r="P75" i="2" s="1"/>
  <c r="O75" i="2" a="1"/>
  <c r="O75" i="2" s="1"/>
  <c r="N75" i="2"/>
  <c r="M75" i="2" a="1"/>
  <c r="M75" i="2" s="1"/>
  <c r="L75" i="2"/>
  <c r="K75" i="2"/>
  <c r="Q74" i="2"/>
  <c r="P74" i="2" a="1"/>
  <c r="P74" i="2" s="1"/>
  <c r="O74" i="2" a="1"/>
  <c r="O74" i="2" s="1"/>
  <c r="N74" i="2"/>
  <c r="M74" i="2" a="1"/>
  <c r="M74" i="2" s="1"/>
  <c r="L74" i="2"/>
  <c r="K74" i="2"/>
  <c r="Q73" i="2"/>
  <c r="P73" i="2" a="1"/>
  <c r="P73" i="2" s="1"/>
  <c r="O73" i="2" a="1"/>
  <c r="O73" i="2" s="1"/>
  <c r="N73" i="2"/>
  <c r="M73" i="2" a="1"/>
  <c r="M73" i="2" s="1"/>
  <c r="L73" i="2"/>
  <c r="K73" i="2"/>
  <c r="Q72" i="2"/>
  <c r="P72" i="2" a="1"/>
  <c r="P72" i="2" s="1"/>
  <c r="O72" i="2" a="1"/>
  <c r="O72" i="2" s="1"/>
  <c r="N72" i="2"/>
  <c r="M72" i="2" a="1"/>
  <c r="M72" i="2" s="1"/>
  <c r="L72" i="2"/>
  <c r="K72" i="2"/>
  <c r="Q71" i="2"/>
  <c r="P71" i="2" a="1"/>
  <c r="P71" i="2" s="1"/>
  <c r="O71" i="2" a="1"/>
  <c r="O71" i="2" s="1"/>
  <c r="N71" i="2"/>
  <c r="M71" i="2" a="1"/>
  <c r="M71" i="2" s="1"/>
  <c r="L71" i="2"/>
  <c r="K71" i="2"/>
  <c r="W3" i="2" l="1"/>
  <c r="W2" i="2"/>
  <c r="W4" i="2" l="1"/>
  <c r="R71" i="2" l="1" a="1"/>
  <c r="R71" i="2" s="1"/>
  <c r="R72" i="2" a="1"/>
  <c r="R72" i="2" s="1"/>
  <c r="R73" i="2" a="1"/>
  <c r="R73" i="2" s="1"/>
  <c r="R74" i="2" a="1"/>
  <c r="R74" i="2" s="1"/>
  <c r="R75" i="2" a="1"/>
  <c r="R75" i="2" s="1"/>
  <c r="R76" i="2" a="1"/>
  <c r="R76" i="2" s="1"/>
  <c r="R77" i="2" a="1"/>
  <c r="R77" i="2" s="1"/>
  <c r="R78" i="2" a="1"/>
  <c r="R78" i="2" s="1"/>
  <c r="R79" i="2" a="1"/>
  <c r="R79" i="2" s="1"/>
  <c r="R80" i="2" a="1"/>
  <c r="R80" i="2" s="1"/>
  <c r="R81" i="2" a="1"/>
  <c r="R81" i="2" s="1"/>
  <c r="R82" i="2" a="1"/>
  <c r="R82" i="2" s="1"/>
  <c r="R83" i="2" a="1"/>
  <c r="R83" i="2" s="1"/>
  <c r="R84" i="2" a="1"/>
  <c r="R84" i="2" s="1"/>
  <c r="R85" i="2" a="1"/>
  <c r="R85" i="2" s="1"/>
  <c r="R86" i="2" a="1"/>
  <c r="R86" i="2" s="1"/>
  <c r="R87" i="2" a="1"/>
  <c r="R87" i="2" s="1"/>
  <c r="R88" i="2" a="1"/>
  <c r="R88" i="2" s="1"/>
  <c r="R89" i="2" a="1"/>
  <c r="R89" i="2" s="1"/>
  <c r="R90" i="2" a="1"/>
  <c r="R90" i="2" s="1"/>
  <c r="R91" i="2" a="1"/>
  <c r="R91" i="2" s="1"/>
  <c r="R92" i="2" a="1"/>
  <c r="R92" i="2" s="1"/>
  <c r="R93" i="2" a="1"/>
  <c r="R93" i="2" s="1"/>
  <c r="R94" i="2" a="1"/>
  <c r="R94" i="2" s="1"/>
  <c r="R95" i="2" a="1"/>
  <c r="R95" i="2" s="1"/>
  <c r="R96" i="2" a="1"/>
  <c r="R96" i="2" s="1"/>
  <c r="R97" i="2" a="1"/>
  <c r="R97" i="2" s="1"/>
  <c r="R98" i="2" a="1"/>
  <c r="R98" i="2" s="1"/>
  <c r="R99" i="2" a="1"/>
  <c r="R99" i="2" s="1"/>
  <c r="R100" i="2" a="1"/>
  <c r="R100" i="2" s="1"/>
  <c r="R101" i="2" a="1"/>
  <c r="R101" i="2" s="1"/>
  <c r="R102" i="2" a="1"/>
  <c r="R102" i="2" s="1"/>
  <c r="R103" i="2" a="1"/>
  <c r="R103" i="2" s="1"/>
  <c r="R104" i="2" a="1"/>
  <c r="R104" i="2" s="1"/>
  <c r="R105" i="2" a="1"/>
  <c r="R105" i="2" s="1"/>
  <c r="R106" i="2" a="1"/>
  <c r="R106" i="2" s="1"/>
  <c r="R107" i="2" a="1"/>
  <c r="R107" i="2" s="1"/>
  <c r="R108" i="2" a="1"/>
  <c r="R108" i="2" s="1"/>
  <c r="R109" i="2" a="1"/>
  <c r="R109" i="2" s="1"/>
  <c r="R110" i="2" a="1"/>
  <c r="R110" i="2" s="1"/>
  <c r="R111" i="2" a="1"/>
  <c r="R111" i="2" s="1"/>
  <c r="R112" i="2" a="1"/>
  <c r="R112" i="2" s="1"/>
  <c r="R113" i="2" a="1"/>
  <c r="R113" i="2" s="1"/>
  <c r="R114" i="2" a="1"/>
  <c r="R114" i="2" s="1"/>
  <c r="R115" i="2" a="1"/>
  <c r="R115" i="2" s="1"/>
  <c r="R116" i="2" a="1"/>
  <c r="R116" i="2" s="1"/>
  <c r="R117" i="2" a="1"/>
  <c r="R117" i="2" s="1"/>
  <c r="R118" i="2" a="1"/>
  <c r="R118" i="2" s="1"/>
  <c r="R119" i="2" a="1"/>
  <c r="R119" i="2" s="1"/>
  <c r="R120" i="2" a="1"/>
  <c r="R120" i="2" s="1"/>
  <c r="R121" i="2" a="1"/>
  <c r="R121" i="2" s="1"/>
  <c r="R122" i="2" a="1"/>
  <c r="R122" i="2" s="1"/>
  <c r="R123" i="2" a="1"/>
  <c r="R123" i="2" s="1"/>
  <c r="R124" i="2" a="1"/>
  <c r="R124" i="2" s="1"/>
  <c r="R125" i="2" a="1"/>
  <c r="R125" i="2" s="1"/>
  <c r="R126" i="2" a="1"/>
  <c r="R126" i="2" s="1"/>
  <c r="R127" i="2" a="1"/>
  <c r="R127" i="2" s="1"/>
  <c r="R128" i="2" a="1"/>
  <c r="R128" i="2" s="1"/>
  <c r="R129" i="2" a="1"/>
  <c r="R129" i="2" s="1"/>
  <c r="R130" i="2" a="1"/>
  <c r="R130" i="2" s="1"/>
  <c r="R131" i="2" a="1"/>
  <c r="R131" i="2" s="1"/>
  <c r="R132" i="2" a="1"/>
  <c r="R132" i="2" s="1"/>
  <c r="R133" i="2" a="1"/>
  <c r="R133" i="2" s="1"/>
  <c r="R134" i="2" a="1"/>
  <c r="R134" i="2" s="1"/>
  <c r="R135" i="2" a="1"/>
  <c r="R135" i="2" s="1"/>
  <c r="R136" i="2" a="1"/>
  <c r="R136" i="2" s="1"/>
  <c r="R137" i="2" a="1"/>
  <c r="R137" i="2" s="1"/>
  <c r="R138" i="2" a="1"/>
  <c r="R138" i="2" s="1"/>
  <c r="R139" i="2" a="1"/>
  <c r="R139" i="2" s="1"/>
  <c r="R140" i="2" a="1"/>
  <c r="R140" i="2" s="1"/>
  <c r="R141" i="2" a="1"/>
  <c r="R141" i="2" s="1"/>
  <c r="R142" i="2" a="1"/>
  <c r="R142" i="2" s="1"/>
  <c r="R143" i="2" a="1"/>
  <c r="R143" i="2" s="1"/>
  <c r="R144" i="2" a="1"/>
  <c r="R144" i="2" s="1"/>
  <c r="R145" i="2" a="1"/>
  <c r="R145" i="2" s="1"/>
  <c r="R146" i="2" a="1"/>
  <c r="R146" i="2" s="1"/>
  <c r="R147" i="2" a="1"/>
  <c r="R147" i="2" s="1"/>
  <c r="R148" i="2" a="1"/>
  <c r="R148" i="2" s="1"/>
  <c r="R149" i="2" a="1"/>
  <c r="R149" i="2" s="1"/>
  <c r="R150" i="2" a="1"/>
  <c r="R150" i="2" s="1"/>
  <c r="R151" i="2" a="1"/>
  <c r="R151" i="2" s="1"/>
  <c r="R152" i="2" a="1"/>
  <c r="R152" i="2" s="1"/>
  <c r="R153" i="2" a="1"/>
  <c r="R153" i="2" s="1"/>
  <c r="R154" i="2" a="1"/>
  <c r="R154" i="2" s="1"/>
  <c r="R155" i="2" a="1"/>
  <c r="R155" i="2" s="1"/>
  <c r="R156" i="2" a="1"/>
  <c r="R156" i="2" s="1"/>
  <c r="R157" i="2" a="1"/>
  <c r="R157" i="2" s="1"/>
  <c r="R158" i="2" a="1"/>
  <c r="R158" i="2" s="1"/>
  <c r="R159" i="2" a="1"/>
  <c r="R159" i="2" s="1"/>
  <c r="R160" i="2" a="1"/>
  <c r="R160" i="2" s="1"/>
  <c r="R161" i="2" a="1"/>
  <c r="R161" i="2" s="1"/>
  <c r="R162" i="2" a="1"/>
  <c r="R162" i="2" s="1"/>
  <c r="R163" i="2" a="1"/>
  <c r="R163" i="2" s="1"/>
  <c r="R164" i="2" a="1"/>
  <c r="R164" i="2" s="1"/>
  <c r="R165" i="2" a="1"/>
  <c r="R165" i="2" s="1"/>
  <c r="R166" i="2" a="1"/>
  <c r="R166" i="2" s="1"/>
  <c r="R167" i="2" a="1"/>
  <c r="R167" i="2" s="1"/>
  <c r="R168" i="2" a="1"/>
  <c r="R168" i="2" s="1"/>
  <c r="R169" i="2" a="1"/>
  <c r="R169" i="2" s="1"/>
  <c r="R170" i="2" a="1"/>
  <c r="R170" i="2" s="1"/>
  <c r="R171" i="2" a="1"/>
  <c r="R171" i="2" s="1"/>
  <c r="R172" i="2" a="1"/>
  <c r="R172" i="2" s="1"/>
  <c r="R173" i="2" a="1"/>
  <c r="R173" i="2" s="1"/>
  <c r="R174" i="2" a="1"/>
  <c r="R174" i="2" s="1"/>
  <c r="R175" i="2" a="1"/>
  <c r="R175" i="2" s="1"/>
  <c r="R176" i="2" a="1"/>
  <c r="R176" i="2" s="1"/>
  <c r="R177" i="2" a="1"/>
  <c r="R177" i="2" s="1"/>
  <c r="R178" i="2" a="1"/>
  <c r="R178" i="2" s="1"/>
  <c r="R179" i="2" a="1"/>
  <c r="R179" i="2" s="1"/>
  <c r="R180" i="2" a="1"/>
  <c r="R180" i="2" s="1"/>
  <c r="R181" i="2" a="1"/>
  <c r="R181" i="2" s="1"/>
  <c r="R182" i="2" a="1"/>
  <c r="R182" i="2" s="1"/>
  <c r="R183" i="2" a="1"/>
  <c r="R183" i="2" s="1"/>
  <c r="R184" i="2" a="1"/>
  <c r="R184" i="2" s="1"/>
  <c r="R185" i="2" a="1"/>
  <c r="R185" i="2" s="1"/>
  <c r="R186" i="2" a="1"/>
  <c r="R186" i="2" s="1"/>
  <c r="R187" i="2" a="1"/>
  <c r="R187" i="2" s="1"/>
  <c r="R188" i="2" a="1"/>
  <c r="R188" i="2" s="1"/>
  <c r="R189" i="2" a="1"/>
  <c r="R189" i="2" s="1"/>
  <c r="R190" i="2" a="1"/>
  <c r="R190" i="2" s="1"/>
  <c r="R191" i="2" a="1"/>
  <c r="R191" i="2" s="1"/>
  <c r="R192" i="2" a="1"/>
  <c r="R192" i="2" s="1"/>
  <c r="R193" i="2" a="1"/>
  <c r="R193" i="2" s="1"/>
  <c r="R194" i="2" a="1"/>
  <c r="R194" i="2" s="1"/>
  <c r="R195" i="2" a="1"/>
  <c r="R195" i="2" s="1"/>
  <c r="R196" i="2" a="1"/>
  <c r="R196" i="2" s="1"/>
  <c r="R197" i="2" a="1"/>
  <c r="R197" i="2" s="1"/>
  <c r="R198" i="2" a="1"/>
  <c r="R198" i="2" s="1"/>
  <c r="R199" i="2" a="1"/>
  <c r="R199" i="2" s="1"/>
  <c r="R200" i="2" a="1"/>
  <c r="R200" i="2" s="1"/>
  <c r="T200" i="2" l="1"/>
  <c r="S200" i="2"/>
  <c r="T199" i="2"/>
  <c r="S199" i="2"/>
  <c r="T198" i="2"/>
  <c r="S198" i="2"/>
  <c r="T197" i="2"/>
  <c r="S197" i="2"/>
  <c r="T196" i="2"/>
  <c r="S196" i="2"/>
  <c r="T195" i="2"/>
  <c r="S195" i="2"/>
  <c r="T194" i="2"/>
  <c r="S194" i="2"/>
  <c r="T193" i="2"/>
  <c r="S193" i="2"/>
  <c r="T192" i="2"/>
  <c r="S192" i="2"/>
  <c r="T191" i="2"/>
  <c r="S191" i="2"/>
  <c r="T190" i="2"/>
  <c r="S190" i="2"/>
  <c r="T189" i="2"/>
  <c r="S189" i="2"/>
  <c r="T188" i="2"/>
  <c r="S188" i="2"/>
  <c r="T187" i="2"/>
  <c r="S187" i="2"/>
  <c r="T186" i="2"/>
  <c r="S186" i="2"/>
  <c r="T185" i="2"/>
  <c r="S185" i="2"/>
  <c r="T184" i="2"/>
  <c r="S184" i="2"/>
  <c r="T183" i="2"/>
  <c r="S183" i="2"/>
  <c r="T182" i="2"/>
  <c r="S182" i="2"/>
  <c r="T181" i="2"/>
  <c r="S181" i="2"/>
  <c r="T180" i="2"/>
  <c r="S180" i="2"/>
  <c r="T179" i="2"/>
  <c r="S179" i="2"/>
  <c r="T178" i="2"/>
  <c r="S178" i="2"/>
  <c r="T177" i="2"/>
  <c r="S177" i="2"/>
  <c r="T176" i="2"/>
  <c r="S176" i="2"/>
  <c r="T175" i="2"/>
  <c r="S175" i="2"/>
  <c r="T174" i="2"/>
  <c r="S174" i="2"/>
  <c r="T173" i="2"/>
  <c r="S173" i="2"/>
  <c r="T172" i="2"/>
  <c r="S172" i="2"/>
  <c r="T171" i="2"/>
  <c r="S171" i="2"/>
  <c r="T170" i="2"/>
  <c r="S170" i="2"/>
  <c r="T169" i="2"/>
  <c r="S169" i="2"/>
  <c r="T168" i="2"/>
  <c r="S168" i="2"/>
  <c r="T167" i="2"/>
  <c r="S167" i="2"/>
  <c r="T166" i="2"/>
  <c r="S166" i="2"/>
  <c r="T165" i="2"/>
  <c r="S165" i="2"/>
  <c r="T164" i="2"/>
  <c r="S164" i="2"/>
  <c r="T163" i="2"/>
  <c r="S163" i="2"/>
  <c r="T162" i="2"/>
  <c r="S162" i="2"/>
  <c r="T161" i="2"/>
  <c r="S161" i="2"/>
  <c r="T160" i="2"/>
  <c r="S160" i="2"/>
  <c r="T159" i="2"/>
  <c r="S159" i="2"/>
  <c r="T158" i="2"/>
  <c r="S158" i="2"/>
  <c r="T157" i="2"/>
  <c r="S157" i="2"/>
  <c r="T156" i="2"/>
  <c r="S156" i="2"/>
  <c r="T155" i="2"/>
  <c r="S155" i="2"/>
  <c r="T154" i="2"/>
  <c r="S154" i="2"/>
  <c r="T153" i="2"/>
  <c r="S153" i="2"/>
  <c r="T152" i="2"/>
  <c r="S152" i="2"/>
  <c r="T151" i="2"/>
  <c r="S151" i="2"/>
  <c r="T150" i="2"/>
  <c r="S150" i="2"/>
  <c r="T149" i="2"/>
  <c r="S149" i="2"/>
  <c r="T148" i="2"/>
  <c r="S148" i="2"/>
  <c r="T147" i="2"/>
  <c r="S147" i="2"/>
  <c r="T146" i="2"/>
  <c r="S146" i="2"/>
  <c r="T145" i="2"/>
  <c r="S145" i="2"/>
  <c r="T144" i="2"/>
  <c r="S144" i="2"/>
  <c r="T143" i="2"/>
  <c r="S143" i="2"/>
  <c r="T142" i="2"/>
  <c r="S142" i="2"/>
  <c r="T141" i="2"/>
  <c r="S141" i="2"/>
  <c r="T140" i="2"/>
  <c r="S140" i="2"/>
  <c r="T139" i="2"/>
  <c r="S139" i="2"/>
  <c r="T138" i="2"/>
  <c r="S138" i="2"/>
  <c r="T137" i="2"/>
  <c r="S137" i="2"/>
  <c r="T136" i="2"/>
  <c r="S136" i="2"/>
  <c r="T135" i="2"/>
  <c r="S135" i="2"/>
  <c r="T134" i="2"/>
  <c r="S134" i="2"/>
  <c r="T133" i="2"/>
  <c r="S133" i="2"/>
  <c r="T132" i="2"/>
  <c r="S132" i="2"/>
  <c r="T131" i="2"/>
  <c r="S131" i="2"/>
  <c r="T130" i="2"/>
  <c r="S130" i="2"/>
  <c r="T129" i="2"/>
  <c r="S129" i="2"/>
  <c r="T128" i="2"/>
  <c r="S128" i="2"/>
  <c r="T127" i="2"/>
  <c r="S127" i="2"/>
  <c r="T126" i="2"/>
  <c r="S126" i="2"/>
  <c r="T125" i="2"/>
  <c r="S125" i="2"/>
  <c r="T124" i="2"/>
  <c r="S124" i="2"/>
  <c r="T123" i="2"/>
  <c r="S123" i="2"/>
  <c r="T122" i="2"/>
  <c r="S122" i="2"/>
  <c r="T121" i="2"/>
  <c r="S121" i="2"/>
  <c r="T120" i="2"/>
  <c r="S120" i="2"/>
  <c r="T119" i="2"/>
  <c r="S119" i="2"/>
  <c r="T118" i="2"/>
  <c r="S118" i="2"/>
  <c r="T117" i="2"/>
  <c r="S117" i="2"/>
  <c r="T116" i="2"/>
  <c r="S116" i="2"/>
  <c r="T115" i="2"/>
  <c r="S115" i="2"/>
  <c r="T114" i="2"/>
  <c r="S114" i="2"/>
  <c r="T113" i="2"/>
  <c r="S113" i="2"/>
  <c r="T112" i="2"/>
  <c r="S112" i="2"/>
  <c r="T111" i="2"/>
  <c r="S111" i="2"/>
  <c r="T110" i="2"/>
  <c r="S110" i="2"/>
  <c r="T109" i="2"/>
  <c r="S109" i="2"/>
  <c r="T108" i="2"/>
  <c r="S108" i="2"/>
  <c r="T107" i="2"/>
  <c r="S107" i="2"/>
  <c r="T106" i="2"/>
  <c r="S106" i="2"/>
  <c r="T105" i="2"/>
  <c r="S105" i="2"/>
  <c r="T104" i="2"/>
  <c r="S104" i="2"/>
  <c r="T103" i="2"/>
  <c r="S103" i="2"/>
  <c r="T102" i="2"/>
  <c r="S102" i="2"/>
  <c r="T101" i="2"/>
  <c r="S101" i="2"/>
  <c r="T100" i="2"/>
  <c r="S100" i="2"/>
  <c r="T99" i="2"/>
  <c r="S99" i="2"/>
  <c r="T98" i="2"/>
  <c r="S98" i="2"/>
  <c r="T97" i="2"/>
  <c r="S97" i="2"/>
  <c r="T96" i="2"/>
  <c r="S96" i="2"/>
  <c r="T95" i="2"/>
  <c r="S95" i="2"/>
  <c r="T94" i="2"/>
  <c r="S94" i="2"/>
  <c r="T93" i="2"/>
  <c r="S93" i="2"/>
  <c r="T92" i="2"/>
  <c r="S92" i="2"/>
  <c r="T91" i="2"/>
  <c r="S91" i="2"/>
  <c r="T90" i="2"/>
  <c r="S90" i="2"/>
  <c r="T89" i="2"/>
  <c r="S89" i="2"/>
  <c r="T88" i="2"/>
  <c r="S88" i="2"/>
  <c r="T87" i="2"/>
  <c r="S87" i="2"/>
  <c r="T86" i="2"/>
  <c r="S86" i="2"/>
  <c r="T85" i="2"/>
  <c r="S85" i="2"/>
  <c r="T84" i="2"/>
  <c r="S84" i="2"/>
  <c r="T83" i="2"/>
  <c r="S83" i="2"/>
  <c r="T82" i="2"/>
  <c r="S82" i="2"/>
  <c r="T81" i="2"/>
  <c r="S81" i="2"/>
  <c r="T80" i="2"/>
  <c r="S80" i="2"/>
  <c r="T79" i="2"/>
  <c r="S79" i="2"/>
  <c r="T78" i="2"/>
  <c r="S78" i="2"/>
  <c r="T77" i="2"/>
  <c r="S77" i="2"/>
  <c r="T76" i="2"/>
  <c r="S76" i="2"/>
  <c r="T75" i="2"/>
  <c r="S75" i="2"/>
  <c r="T74" i="2"/>
  <c r="S74" i="2"/>
  <c r="T73" i="2"/>
  <c r="S73" i="2"/>
  <c r="T72" i="2"/>
  <c r="S72" i="2"/>
  <c r="T71" i="2"/>
  <c r="S7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<sst xmlns="http://schemas.openxmlformats.org/spreadsheetml/2006/main" count="440" uniqueCount="101">
  <si>
    <t>Date</t>
  </si>
  <si>
    <t>Event Name</t>
  </si>
  <si>
    <t>Participant</t>
  </si>
  <si>
    <t>Booking Group Name</t>
  </si>
  <si>
    <t>Tee Start Time</t>
  </si>
  <si>
    <t>App Start Time</t>
  </si>
  <si>
    <t>Difference</t>
  </si>
  <si>
    <t>Finish Time</t>
  </si>
  <si>
    <t>Round Time by Tee Time</t>
  </si>
  <si>
    <t>Round Time by App</t>
  </si>
  <si>
    <t>Best Round Time</t>
  </si>
  <si>
    <t>Behind</t>
  </si>
  <si>
    <t>Proper Finish</t>
  </si>
  <si>
    <t>Round Time</t>
  </si>
  <si>
    <t>Earliest Finish</t>
  </si>
  <si>
    <t>Latest Finish</t>
  </si>
  <si>
    <t>Actual Interval</t>
  </si>
  <si>
    <t>Penalty</t>
  </si>
  <si>
    <t>Name</t>
  </si>
  <si>
    <t>TeeTime</t>
  </si>
  <si>
    <t>Medley Stableford 9 &amp; 18 Holes</t>
  </si>
  <si>
    <t>LEE, DAMIEN</t>
  </si>
  <si>
    <t>1st Tee - 9 Hole Comp</t>
  </si>
  <si>
    <t/>
  </si>
  <si>
    <t>Average Round 9</t>
  </si>
  <si>
    <t>ROCHE, CATHERINE</t>
  </si>
  <si>
    <t>Average Round 18</t>
  </si>
  <si>
    <t>GOODLAND, BENJAMIN</t>
  </si>
  <si>
    <t>Average Behind</t>
  </si>
  <si>
    <t>SCHWARZ, GRANT</t>
  </si>
  <si>
    <t>ZHUANG, DONG</t>
  </si>
  <si>
    <t>FRANCOIS, ALEX</t>
  </si>
  <si>
    <t>WICKHAM, PAMELA</t>
  </si>
  <si>
    <t>SCHWEICKLE, DEBBIE</t>
  </si>
  <si>
    <t>SCHWEICKLE, TERRY</t>
  </si>
  <si>
    <t>ELRICK, DAVID</t>
  </si>
  <si>
    <t>BLACKMORE, ALAN</t>
  </si>
  <si>
    <t>SEE HOE, DONNA</t>
  </si>
  <si>
    <t>BAILEY, KAREN</t>
  </si>
  <si>
    <t>WHITE, COLIN</t>
  </si>
  <si>
    <t>1st Tee Comp</t>
  </si>
  <si>
    <t>SUGDEN, CRAIG</t>
  </si>
  <si>
    <t>KELLY, LARRY</t>
  </si>
  <si>
    <t>LUGSDIN, JAMES</t>
  </si>
  <si>
    <t>WHITE, MAREE</t>
  </si>
  <si>
    <t>ENGLISH, MARY</t>
  </si>
  <si>
    <t>LUGSDIN, SUE-ANNE</t>
  </si>
  <si>
    <t>SUSANS, CRAIG</t>
  </si>
  <si>
    <t>MILLER, IAN</t>
  </si>
  <si>
    <t>HARTMANN, PAUL</t>
  </si>
  <si>
    <t>MILLER, JENNIFER</t>
  </si>
  <si>
    <t>HODGETT, ANGUS</t>
  </si>
  <si>
    <t>RANKIN, JACK</t>
  </si>
  <si>
    <t>BENNETT, BARBARA</t>
  </si>
  <si>
    <t>CHEMELLO, PETER</t>
  </si>
  <si>
    <t>PHILLIPS, STEPHANIE</t>
  </si>
  <si>
    <t>PHILLIPS, LINDSAY</t>
  </si>
  <si>
    <t>DUTHIE, MAUREEN</t>
  </si>
  <si>
    <t>WETHERED, JULIE</t>
  </si>
  <si>
    <t>COOKE, PAMELA</t>
  </si>
  <si>
    <t>BUCKLEY, PETER</t>
  </si>
  <si>
    <t>ZEMANEK, PATRICK</t>
  </si>
  <si>
    <t>HOWLETT, KENNETH</t>
  </si>
  <si>
    <t>TICEHURST, MICHAEL</t>
  </si>
  <si>
    <t>LA FOU, VICTOR</t>
  </si>
  <si>
    <t>CROMBIE, MARK</t>
  </si>
  <si>
    <t>RUTTLEY, ADAM</t>
  </si>
  <si>
    <t>EMERSON, PATRICIA</t>
  </si>
  <si>
    <t>Barker, Isabelle</t>
  </si>
  <si>
    <t>VON KOTZE, DAVID</t>
  </si>
  <si>
    <t>STEELE, GERALDINE</t>
  </si>
  <si>
    <t>2 strokes</t>
  </si>
  <si>
    <t>GARRETT, DAWN</t>
  </si>
  <si>
    <t>PETERSON, LYNNE</t>
  </si>
  <si>
    <t>MCKENTY, SUE</t>
  </si>
  <si>
    <t>SPENCER, CAROLYN</t>
  </si>
  <si>
    <t>13:02 PM</t>
  </si>
  <si>
    <t>DUTFIELD, THERESE</t>
  </si>
  <si>
    <t>BARR, RAE</t>
  </si>
  <si>
    <t>13:12 PM</t>
  </si>
  <si>
    <t>FERGUSON, SUE</t>
  </si>
  <si>
    <t>AUFMANIS, TERRI</t>
  </si>
  <si>
    <t>HICKS, CATHERINE</t>
  </si>
  <si>
    <t>13:13 PM</t>
  </si>
  <si>
    <t>DE BOER, PAMELA</t>
  </si>
  <si>
    <t>TOWNSEND, DEBORAH</t>
  </si>
  <si>
    <t>HUGHES, JENNIFER</t>
  </si>
  <si>
    <t>MATHIESON, ANNE</t>
  </si>
  <si>
    <t>CURTIN, JOHN</t>
  </si>
  <si>
    <t>HOBBS, ROBYN</t>
  </si>
  <si>
    <t>INNES, MALCOLM</t>
  </si>
  <si>
    <t>LEVIDO, JAN</t>
  </si>
  <si>
    <t>LIMBOURN, GAYE</t>
  </si>
  <si>
    <t>INNES, SANDRA</t>
  </si>
  <si>
    <t>PONSFORD, DEREK</t>
  </si>
  <si>
    <t>13:00 PM</t>
  </si>
  <si>
    <t>EDMOND, TONY</t>
  </si>
  <si>
    <t>FINN, JEFFREY</t>
  </si>
  <si>
    <t>RICHARDSON, ANN</t>
  </si>
  <si>
    <t>WILLIAMS, SALLY</t>
  </si>
  <si>
    <t>PALM, JOANNE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</si>
</sst>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h:mm;@"/>
  </numFmts>
  <fonts count="8">
    <font>
      <sz val="11"/>
      <color theme="1"/>
      <name val="Aptos Narrow"/>
      <family val="2"/>
      <scheme val="minor"/>
    </font>
    <font>
      <b/>
      <sz val="1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ptos Narrow"/>
      <family val="2"/>
      <scheme val="minor"/>
    </font>
    <font>
      <sz val="12"/>
      <color theme="1"/>
      <name val="Arial"/>
      <charset val="1"/>
    </font>
    <font>
      <sz val="12"/>
      <color rgb="FFFF0000"/>
      <name val="Arial"/>
      <family val="2"/>
    </font>
    <font>
      <b/>
      <sz val="11"/>
      <color theme="1"/>
      <name val="Aptos Narrow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164" fontId="1" fillId="0" borderId="0" xfId="0" applyNumberFormat="1" applyFont="1"/>
    <xf numFmtId="0" fontId="1" fillId="0" borderId="0" xfId="0" applyFont="1"/>
    <xf numFmtId="20" fontId="1" fillId="0" borderId="0" xfId="0" applyNumberFormat="1" applyFont="1" applyAlignment="1">
      <alignment horizontal="right"/>
    </xf>
    <xf numFmtId="20" fontId="2" fillId="0" borderId="0" xfId="0" applyNumberFormat="1" applyFont="1"/>
    <xf numFmtId="0" fontId="3" fillId="0" borderId="0" xfId="0" applyFont="1"/>
    <xf numFmtId="20" fontId="0" fillId="0" borderId="0" xfId="0" applyNumberFormat="1"/>
    <xf numFmtId="14" fontId="4" fillId="0" borderId="0" xfId="0" applyNumberFormat="1" applyFont="1"/>
    <xf numFmtId="0" fontId="4" fillId="0" borderId="0" xfId="0" applyFont="1"/>
    <xf numFmtId="18" fontId="4" fillId="0" borderId="0" xfId="0" applyNumberFormat="1" applyFont="1"/>
    <xf numFmtId="20" fontId="4" fillId="0" borderId="0" xfId="0" applyNumberFormat="1" applyFont="1"/>
    <xf numFmtId="20" fontId="5" fillId="0" borderId="0" xfId="0" applyNumberFormat="1" applyFont="1"/>
    <xf numFmtId="18" fontId="3" fillId="0" borderId="0" xfId="0" applyNumberFormat="1" applyFont="1"/>
    <xf numFmtId="164" fontId="7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18" fontId="7" fillId="0" borderId="0" xfId="0" applyNumberFormat="1" applyFont="1" applyAlignment="1">
      <alignment wrapText="1"/>
    </xf>
    <xf numFmtId="20" fontId="7" fillId="0" borderId="0" xfId="0" applyNumberFormat="1" applyFont="1" applyAlignment="1">
      <alignment wrapText="1"/>
    </xf>
    <xf numFmtId="164" fontId="7" fillId="0" borderId="0" xfId="0" applyNumberFormat="1" applyFont="1"/>
    <xf numFmtId="0" fontId="7" fillId="0" borderId="0" xfId="0" applyFont="1"/>
    <xf numFmtId="18" fontId="7" fillId="0" borderId="0" xfId="0" applyNumberFormat="1" applyFont="1"/>
    <xf numFmtId="20" fontId="7" fillId="0" borderId="0" xfId="0" applyNumberFormat="1" applyFont="1"/>
    <xf numFmtId="20" fontId="7" fillId="0" borderId="0" xfId="0" applyNumberFormat="1" applyFont="1" applyAlignment="1">
      <alignment horizontal="right"/>
    </xf>
    <xf numFmtId="164" fontId="0" fillId="0" borderId="0" xfId="0" applyNumberFormat="1"/>
    <xf numFmtId="20" fontId="0" fillId="0" borderId="0" xfId="0" applyNumberFormat="1" applyAlignment="1">
      <alignment horizontal="right"/>
    </xf>
    <xf numFmtId="14" fontId="4" fillId="0" borderId="0" xfId="0" applyNumberFormat="1" applyFont="1" applyFill="1"/>
    <xf numFmtId="0" fontId="4" fillId="0" borderId="0" xfId="0" applyFont="1" applyFill="1"/>
    <xf numFmtId="18" fontId="4" fillId="0" borderId="0" xfId="0" applyNumberFormat="1" applyFont="1" applyFill="1"/>
    <xf numFmtId="20" fontId="4" fillId="0" borderId="0" xfId="0" applyNumberFormat="1" applyFont="1" applyFill="1"/>
    <xf numFmtId="20" fontId="5" fillId="0" borderId="0" xfId="0" applyNumberFormat="1" applyFont="1" applyFill="1"/>
    <xf numFmtId="0" fontId="3" fillId="0" borderId="0" xfId="0" applyFont="1" applyFill="1"/>
    <xf numFmtId="18" fontId="3" fillId="0" borderId="0" xfId="0" applyNumberFormat="1" applyFont="1" applyFill="1"/>
    <xf numFmtId="0" fontId="6" fillId="0" borderId="0" xfId="0" applyFont="1" applyFill="1"/>
    <xf numFmtId="20" fontId="0" fillId="0" borderId="0" xfId="0" applyNumberFormat="1" applyFill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right"/>
    </xf>
    <xf numFmtId="20" fontId="0" fillId="0" borderId="0" xfId="0" applyNumberFormat="1" applyFill="1"/>
    <xf numFmtId="2" fontId="0" fillId="0" borderId="0" xfId="0" applyNumberFormat="1" applyFill="1"/>
    <xf numFmtId="165" fontId="0" fillId="0" borderId="0" xfId="0" applyNumberFormat="1" applyFill="1"/>
    <xf numFmtId="1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4C4D2-3357-40E3-A7F1-474F67D2D5FC}">
  <dimension ref="A1:AC200"/>
  <sheetViews>
    <sheetView tabSelected="1" workbookViewId="0">
      <pane ySplit="1" topLeftCell="A2" activePane="bottomLeft" state="frozen"/>
      <selection pane="bottomLeft" activeCell="B73" sqref="B73"/>
      <selection activeCell="C1" sqref="C1"/>
    </sheetView>
  </sheetViews>
  <sheetFormatPr defaultRowHeight="15"/>
  <cols>
    <col min="1" max="1" width="41" style="22" customWidth="1"/>
    <col min="2" max="2" width="46.42578125" customWidth="1"/>
    <col min="3" max="3" width="30.7109375" customWidth="1"/>
    <col min="4" max="4" width="23.28515625" customWidth="1"/>
    <col min="5" max="5" width="18.5703125" customWidth="1"/>
    <col min="6" max="6" width="12.42578125" customWidth="1"/>
    <col min="7" max="7" width="16.42578125" customWidth="1"/>
    <col min="8" max="8" width="17.7109375" style="23" customWidth="1"/>
    <col min="9" max="10" width="11.85546875" bestFit="1" customWidth="1"/>
    <col min="11" max="11" width="17.7109375" customWidth="1"/>
    <col min="13" max="13" width="17.28515625" hidden="1" customWidth="1"/>
    <col min="14" max="14" width="18.42578125" hidden="1" customWidth="1"/>
    <col min="15" max="17" width="0" hidden="1" customWidth="1"/>
    <col min="18" max="18" width="11.42578125" customWidth="1"/>
    <col min="19" max="19" width="18.42578125" customWidth="1"/>
    <col min="22" max="22" width="21.42578125" customWidth="1"/>
    <col min="23" max="23" width="11.85546875" bestFit="1" customWidth="1"/>
    <col min="25" max="25" width="14.28515625" customWidth="1"/>
    <col min="26" max="26" width="11.85546875" bestFit="1" customWidth="1"/>
    <col min="27" max="27" width="12.42578125" style="6" bestFit="1" customWidth="1"/>
  </cols>
  <sheetData>
    <row r="1" spans="1:29" ht="1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  <c r="J1" s="2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5" t="s">
        <v>18</v>
      </c>
      <c r="T1" s="5" t="s">
        <v>19</v>
      </c>
      <c r="U1" s="5"/>
    </row>
    <row r="2" spans="1:29" s="33" customFormat="1" ht="15.75">
      <c r="A2" s="24">
        <v>45421</v>
      </c>
      <c r="B2" s="25" t="s">
        <v>20</v>
      </c>
      <c r="C2" s="25" t="s">
        <v>21</v>
      </c>
      <c r="D2" s="25" t="s">
        <v>22</v>
      </c>
      <c r="E2" s="26">
        <v>0.26666666666666666</v>
      </c>
      <c r="F2" s="26">
        <v>0.27500000000000002</v>
      </c>
      <c r="G2" s="27">
        <v>8.3333333333333332E-3</v>
      </c>
      <c r="H2" s="26">
        <v>0.34861111111111109</v>
      </c>
      <c r="I2" s="27">
        <v>8.1944444444444445E-2</v>
      </c>
      <c r="J2" s="27">
        <v>7.2916666666666671E-2</v>
      </c>
      <c r="K2" s="28">
        <v>8.1250000000000003E-2</v>
      </c>
      <c r="L2" s="28">
        <v>0</v>
      </c>
      <c r="M2" s="28">
        <v>0.34861111111111109</v>
      </c>
      <c r="N2" s="28">
        <v>8.1944444444444445E-2</v>
      </c>
      <c r="O2" s="28">
        <v>0.34791666666666665</v>
      </c>
      <c r="P2" s="28">
        <v>0.34861111111111109</v>
      </c>
      <c r="Q2" s="28">
        <v>0</v>
      </c>
      <c r="R2" s="28" t="s">
        <v>23</v>
      </c>
      <c r="S2" s="29" t="s">
        <v>23</v>
      </c>
      <c r="T2" s="30" t="s">
        <v>23</v>
      </c>
      <c r="U2" s="29"/>
      <c r="V2" s="31" t="s">
        <v>24</v>
      </c>
      <c r="W2" s="32">
        <f>IFERROR(AVERAGEIFS(K:K,D:D,"=*9 Hole Comp"),"N/A")</f>
        <v>9.1475095785440635E-2</v>
      </c>
      <c r="Y2" s="32"/>
      <c r="AA2" s="32"/>
      <c r="AC2" s="34"/>
    </row>
    <row r="3" spans="1:29" s="33" customFormat="1" ht="15.75">
      <c r="A3" s="24">
        <v>45421</v>
      </c>
      <c r="B3" s="25" t="s">
        <v>20</v>
      </c>
      <c r="C3" s="25" t="s">
        <v>25</v>
      </c>
      <c r="D3" s="25" t="s">
        <v>22</v>
      </c>
      <c r="E3" s="26">
        <v>0.26666666666666666</v>
      </c>
      <c r="F3" s="26">
        <v>0.27638888888888891</v>
      </c>
      <c r="G3" s="27">
        <v>9.7222222222222224E-3</v>
      </c>
      <c r="H3" s="26">
        <v>0.34791666666666665</v>
      </c>
      <c r="I3" s="27">
        <v>8.1250000000000003E-2</v>
      </c>
      <c r="J3" s="27">
        <v>7.1527777777777773E-2</v>
      </c>
      <c r="K3" s="28">
        <v>8.1250000000000003E-2</v>
      </c>
      <c r="L3" s="28">
        <v>0</v>
      </c>
      <c r="M3" s="28">
        <v>0.34791666666666665</v>
      </c>
      <c r="N3" s="28">
        <v>8.1250000000000003E-2</v>
      </c>
      <c r="O3" s="28">
        <v>0.34791666666666665</v>
      </c>
      <c r="P3" s="28">
        <v>0.34861111111111109</v>
      </c>
      <c r="Q3" s="28">
        <v>0</v>
      </c>
      <c r="R3" s="28" t="s">
        <v>23</v>
      </c>
      <c r="S3" s="29" t="s">
        <v>23</v>
      </c>
      <c r="T3" s="30" t="s">
        <v>23</v>
      </c>
      <c r="U3" s="29"/>
      <c r="V3" s="31" t="s">
        <v>26</v>
      </c>
      <c r="W3" s="32">
        <f>IFERROR(AVERAGEIFS(K:K,D:D,"=*Tee Comp"),"N/A")</f>
        <v>0.17182291666666666</v>
      </c>
      <c r="Y3" s="32"/>
      <c r="AA3" s="32"/>
      <c r="AC3" s="34"/>
    </row>
    <row r="4" spans="1:29" s="33" customFormat="1" ht="15.75">
      <c r="A4" s="24">
        <v>45421</v>
      </c>
      <c r="B4" s="25" t="s">
        <v>20</v>
      </c>
      <c r="C4" s="25" t="s">
        <v>27</v>
      </c>
      <c r="D4" s="25" t="s">
        <v>22</v>
      </c>
      <c r="E4" s="26">
        <v>0.26666666666666666</v>
      </c>
      <c r="F4" s="26">
        <v>0.27500000000000002</v>
      </c>
      <c r="G4" s="27">
        <v>8.3333333333333332E-3</v>
      </c>
      <c r="H4" s="26">
        <v>0.34791666666666665</v>
      </c>
      <c r="I4" s="27">
        <v>8.1250000000000003E-2</v>
      </c>
      <c r="J4" s="27">
        <v>7.2916666666666671E-2</v>
      </c>
      <c r="K4" s="28">
        <v>8.1250000000000003E-2</v>
      </c>
      <c r="L4" s="28">
        <v>0</v>
      </c>
      <c r="M4" s="28">
        <v>0.34791666666666665</v>
      </c>
      <c r="N4" s="28">
        <v>8.1250000000000003E-2</v>
      </c>
      <c r="O4" s="28">
        <v>0.34791666666666665</v>
      </c>
      <c r="P4" s="28">
        <v>0.34861111111111109</v>
      </c>
      <c r="Q4" s="28">
        <v>0</v>
      </c>
      <c r="R4" s="28" t="s">
        <v>23</v>
      </c>
      <c r="S4" s="29" t="s">
        <v>23</v>
      </c>
      <c r="T4" s="30" t="s">
        <v>23</v>
      </c>
      <c r="U4" s="29"/>
      <c r="V4" s="31" t="s">
        <v>28</v>
      </c>
      <c r="W4" s="32">
        <f>AVERAGE(L:L)</f>
        <v>7.4074074074074103E-3</v>
      </c>
      <c r="Y4" s="32"/>
      <c r="AA4" s="32"/>
    </row>
    <row r="5" spans="1:29" s="33" customFormat="1" ht="15.75">
      <c r="A5" s="24">
        <v>45421</v>
      </c>
      <c r="B5" s="25" t="s">
        <v>20</v>
      </c>
      <c r="C5" s="25" t="s">
        <v>29</v>
      </c>
      <c r="D5" s="25" t="s">
        <v>22</v>
      </c>
      <c r="E5" s="26">
        <v>0.2722222222222222</v>
      </c>
      <c r="F5" s="26">
        <v>0.27986111111111112</v>
      </c>
      <c r="G5" s="27">
        <v>7.6388888888888886E-3</v>
      </c>
      <c r="H5" s="26">
        <v>0.35208333333333336</v>
      </c>
      <c r="I5" s="27">
        <v>7.9861111111111105E-2</v>
      </c>
      <c r="J5" s="27">
        <v>7.2222222222222215E-2</v>
      </c>
      <c r="K5" s="28">
        <v>7.9861111111111105E-2</v>
      </c>
      <c r="L5" s="28">
        <v>4.1666666666667074E-3</v>
      </c>
      <c r="M5" s="28">
        <v>0.35208333333333336</v>
      </c>
      <c r="N5" s="28">
        <v>7.9861111111111105E-2</v>
      </c>
      <c r="O5" s="28">
        <v>0.35208333333333336</v>
      </c>
      <c r="P5" s="28">
        <v>0.35208333333333336</v>
      </c>
      <c r="Q5" s="28">
        <v>5.5555555555555358E-3</v>
      </c>
      <c r="R5" s="28" t="s">
        <v>23</v>
      </c>
      <c r="S5" s="29" t="s">
        <v>23</v>
      </c>
      <c r="T5" s="30" t="s">
        <v>23</v>
      </c>
      <c r="U5" s="29"/>
      <c r="AA5" s="35"/>
    </row>
    <row r="6" spans="1:29" s="33" customFormat="1" ht="15.75">
      <c r="A6" s="24">
        <v>45421</v>
      </c>
      <c r="B6" s="25" t="s">
        <v>20</v>
      </c>
      <c r="C6" s="25" t="s">
        <v>30</v>
      </c>
      <c r="D6" s="25" t="s">
        <v>22</v>
      </c>
      <c r="E6" s="26">
        <v>0.2722222222222222</v>
      </c>
      <c r="F6" s="26">
        <v>0.28055555555555556</v>
      </c>
      <c r="G6" s="27">
        <v>8.3333333333333332E-3</v>
      </c>
      <c r="H6" s="26">
        <v>0.35208333333333336</v>
      </c>
      <c r="I6" s="27">
        <v>7.9861111111111105E-2</v>
      </c>
      <c r="J6" s="27">
        <v>7.1527777777777773E-2</v>
      </c>
      <c r="K6" s="28">
        <v>7.9861111111111105E-2</v>
      </c>
      <c r="L6" s="28">
        <v>4.1666666666667074E-3</v>
      </c>
      <c r="M6" s="28">
        <v>0.35208333333333336</v>
      </c>
      <c r="N6" s="28">
        <v>7.9861111111111105E-2</v>
      </c>
      <c r="O6" s="28">
        <v>0.35208333333333336</v>
      </c>
      <c r="P6" s="28">
        <v>0.35208333333333336</v>
      </c>
      <c r="Q6" s="28">
        <v>5.5555555555555358E-3</v>
      </c>
      <c r="R6" s="28" t="s">
        <v>23</v>
      </c>
      <c r="S6" s="29" t="s">
        <v>23</v>
      </c>
      <c r="T6" s="30" t="s">
        <v>23</v>
      </c>
      <c r="U6" s="29"/>
      <c r="W6" s="35"/>
      <c r="Z6" s="36"/>
      <c r="AA6" s="35"/>
    </row>
    <row r="7" spans="1:29" s="33" customFormat="1" ht="15.75">
      <c r="A7" s="24">
        <v>45421</v>
      </c>
      <c r="B7" s="25" t="s">
        <v>20</v>
      </c>
      <c r="C7" s="25" t="s">
        <v>31</v>
      </c>
      <c r="D7" s="25" t="s">
        <v>22</v>
      </c>
      <c r="E7" s="26">
        <v>0.2722222222222222</v>
      </c>
      <c r="F7" s="26">
        <v>0.27986111111111112</v>
      </c>
      <c r="G7" s="27">
        <v>7.6388888888888886E-3</v>
      </c>
      <c r="H7" s="26">
        <v>0.35208333333333336</v>
      </c>
      <c r="I7" s="27">
        <v>7.9861111111111105E-2</v>
      </c>
      <c r="J7" s="27">
        <v>7.2222222222222215E-2</v>
      </c>
      <c r="K7" s="28">
        <v>7.9861111111111105E-2</v>
      </c>
      <c r="L7" s="28">
        <v>4.1666666666667074E-3</v>
      </c>
      <c r="M7" s="28">
        <v>0.35208333333333336</v>
      </c>
      <c r="N7" s="28">
        <v>7.9861111111111105E-2</v>
      </c>
      <c r="O7" s="28">
        <v>0.35208333333333336</v>
      </c>
      <c r="P7" s="28">
        <v>0.35208333333333336</v>
      </c>
      <c r="Q7" s="28">
        <v>5.5555555555555358E-3</v>
      </c>
      <c r="R7" s="28" t="s">
        <v>23</v>
      </c>
      <c r="S7" s="29" t="s">
        <v>23</v>
      </c>
      <c r="T7" s="30" t="s">
        <v>23</v>
      </c>
      <c r="U7" s="29"/>
      <c r="W7" s="37"/>
      <c r="AA7" s="35"/>
    </row>
    <row r="8" spans="1:29" s="33" customFormat="1" ht="15.75">
      <c r="A8" s="24">
        <v>45421</v>
      </c>
      <c r="B8" s="25" t="s">
        <v>20</v>
      </c>
      <c r="C8" s="25" t="s">
        <v>32</v>
      </c>
      <c r="D8" s="25" t="s">
        <v>22</v>
      </c>
      <c r="E8" s="26">
        <v>0.27777777777777779</v>
      </c>
      <c r="F8" s="26">
        <v>0.28888888888888886</v>
      </c>
      <c r="G8" s="27">
        <v>1.1111111111111112E-2</v>
      </c>
      <c r="H8" s="26">
        <v>0.36875000000000002</v>
      </c>
      <c r="I8" s="27">
        <v>9.0972222222222218E-2</v>
      </c>
      <c r="J8" s="27">
        <v>7.9861111111111105E-2</v>
      </c>
      <c r="K8" s="28">
        <v>9.0277777777777776E-2</v>
      </c>
      <c r="L8" s="28">
        <v>1.5972222222222221E-2</v>
      </c>
      <c r="M8" s="28">
        <v>0.36875000000000002</v>
      </c>
      <c r="N8" s="28">
        <v>9.0972222222222218E-2</v>
      </c>
      <c r="O8" s="28">
        <v>0.36805555555555558</v>
      </c>
      <c r="P8" s="28">
        <v>0.36875000000000002</v>
      </c>
      <c r="Q8" s="28">
        <v>5.5555555555555913E-3</v>
      </c>
      <c r="R8" s="28" t="s">
        <v>23</v>
      </c>
      <c r="S8" s="29" t="s">
        <v>23</v>
      </c>
      <c r="T8" s="30" t="s">
        <v>23</v>
      </c>
      <c r="U8" s="29"/>
      <c r="W8" s="37"/>
      <c r="AA8" s="35"/>
    </row>
    <row r="9" spans="1:29" s="33" customFormat="1" ht="15.75">
      <c r="A9" s="24">
        <v>45421</v>
      </c>
      <c r="B9" s="25" t="s">
        <v>20</v>
      </c>
      <c r="C9" s="25" t="s">
        <v>33</v>
      </c>
      <c r="D9" s="25" t="s">
        <v>22</v>
      </c>
      <c r="E9" s="26">
        <v>0.27777777777777779</v>
      </c>
      <c r="F9" s="26">
        <v>0.28055555555555556</v>
      </c>
      <c r="G9" s="27">
        <v>2.7777777777777779E-3</v>
      </c>
      <c r="H9" s="26">
        <v>0.36805555555555558</v>
      </c>
      <c r="I9" s="27">
        <v>9.0277777777777776E-2</v>
      </c>
      <c r="J9" s="27">
        <v>8.7499999999999994E-2</v>
      </c>
      <c r="K9" s="28">
        <v>9.0277777777777776E-2</v>
      </c>
      <c r="L9" s="28">
        <v>1.5972222222222221E-2</v>
      </c>
      <c r="M9" s="28">
        <v>0.36805555555555558</v>
      </c>
      <c r="N9" s="28">
        <v>9.0277777777777776E-2</v>
      </c>
      <c r="O9" s="28">
        <v>0.36805555555555558</v>
      </c>
      <c r="P9" s="28">
        <v>0.36875000000000002</v>
      </c>
      <c r="Q9" s="28">
        <v>5.5555555555555913E-3</v>
      </c>
      <c r="R9" s="28" t="s">
        <v>23</v>
      </c>
      <c r="S9" s="29" t="s">
        <v>23</v>
      </c>
      <c r="T9" s="30" t="s">
        <v>23</v>
      </c>
      <c r="U9" s="29"/>
      <c r="W9" s="38"/>
      <c r="AA9" s="35"/>
    </row>
    <row r="10" spans="1:29" s="33" customFormat="1" ht="15.75">
      <c r="A10" s="24">
        <v>45421</v>
      </c>
      <c r="B10" s="25" t="s">
        <v>20</v>
      </c>
      <c r="C10" s="25" t="s">
        <v>34</v>
      </c>
      <c r="D10" s="25" t="s">
        <v>22</v>
      </c>
      <c r="E10" s="26">
        <v>0.27777777777777779</v>
      </c>
      <c r="F10" s="26">
        <v>0.28888888888888886</v>
      </c>
      <c r="G10" s="27">
        <v>1.1111111111111112E-2</v>
      </c>
      <c r="H10" s="26">
        <v>0.36875000000000002</v>
      </c>
      <c r="I10" s="27">
        <v>9.0972222222222218E-2</v>
      </c>
      <c r="J10" s="27">
        <v>7.9166666666666663E-2</v>
      </c>
      <c r="K10" s="28">
        <v>9.0277777777777776E-2</v>
      </c>
      <c r="L10" s="28">
        <v>1.5972222222222221E-2</v>
      </c>
      <c r="M10" s="28">
        <v>0.36875000000000002</v>
      </c>
      <c r="N10" s="28">
        <v>9.0972222222222218E-2</v>
      </c>
      <c r="O10" s="28">
        <v>0.36805555555555558</v>
      </c>
      <c r="P10" s="28">
        <v>0.36875000000000002</v>
      </c>
      <c r="Q10" s="28">
        <v>5.5555555555555913E-3</v>
      </c>
      <c r="R10" s="28" t="s">
        <v>23</v>
      </c>
      <c r="S10" s="29" t="s">
        <v>23</v>
      </c>
      <c r="T10" s="30" t="s">
        <v>23</v>
      </c>
      <c r="U10" s="29"/>
      <c r="W10" s="38"/>
      <c r="AA10" s="35"/>
    </row>
    <row r="11" spans="1:29" s="33" customFormat="1" ht="15.75">
      <c r="A11" s="24">
        <v>45421</v>
      </c>
      <c r="B11" s="25" t="s">
        <v>20</v>
      </c>
      <c r="C11" s="25" t="s">
        <v>35</v>
      </c>
      <c r="D11" s="25" t="s">
        <v>22</v>
      </c>
      <c r="E11" s="26">
        <v>0.27777777777777779</v>
      </c>
      <c r="F11" s="26">
        <v>0.28888888888888886</v>
      </c>
      <c r="G11" s="27">
        <v>1.1111111111111112E-2</v>
      </c>
      <c r="H11" s="26">
        <v>0.36875000000000002</v>
      </c>
      <c r="I11" s="27">
        <v>9.0972222222222218E-2</v>
      </c>
      <c r="J11" s="27">
        <v>7.9166666666666663E-2</v>
      </c>
      <c r="K11" s="28">
        <v>9.0277777777777776E-2</v>
      </c>
      <c r="L11" s="28">
        <v>1.5972222222222221E-2</v>
      </c>
      <c r="M11" s="28">
        <v>0.36875000000000002</v>
      </c>
      <c r="N11" s="28">
        <v>9.0972222222222218E-2</v>
      </c>
      <c r="O11" s="28">
        <v>0.36805555555555558</v>
      </c>
      <c r="P11" s="28">
        <v>0.36875000000000002</v>
      </c>
      <c r="Q11" s="28">
        <v>5.5555555555555913E-3</v>
      </c>
      <c r="R11" s="28" t="s">
        <v>23</v>
      </c>
      <c r="S11" s="29" t="s">
        <v>23</v>
      </c>
      <c r="T11" s="30" t="s">
        <v>23</v>
      </c>
      <c r="U11" s="29"/>
      <c r="AA11" s="35"/>
    </row>
    <row r="12" spans="1:29" s="33" customFormat="1" ht="15.75">
      <c r="A12" s="24">
        <v>45421</v>
      </c>
      <c r="B12" s="25" t="s">
        <v>20</v>
      </c>
      <c r="C12" s="25" t="s">
        <v>36</v>
      </c>
      <c r="D12" s="25" t="s">
        <v>22</v>
      </c>
      <c r="E12" s="26">
        <v>0.28333333333333333</v>
      </c>
      <c r="F12" s="26">
        <v>0.28680555555555554</v>
      </c>
      <c r="G12" s="27">
        <v>3.472222222222222E-3</v>
      </c>
      <c r="H12" s="26">
        <v>0.375</v>
      </c>
      <c r="I12" s="27">
        <v>9.166666666666666E-2</v>
      </c>
      <c r="J12" s="27">
        <v>8.7499999999999994E-2</v>
      </c>
      <c r="K12" s="28">
        <v>9.166666666666666E-2</v>
      </c>
      <c r="L12" s="28">
        <v>6.9444444444444198E-3</v>
      </c>
      <c r="M12" s="28">
        <v>0.375</v>
      </c>
      <c r="N12" s="28">
        <v>9.166666666666666E-2</v>
      </c>
      <c r="O12" s="28">
        <v>0.375</v>
      </c>
      <c r="P12" s="28">
        <v>0.375</v>
      </c>
      <c r="Q12" s="28">
        <v>5.5555555555555358E-3</v>
      </c>
      <c r="R12" s="28" t="s">
        <v>23</v>
      </c>
      <c r="S12" s="29" t="s">
        <v>23</v>
      </c>
      <c r="T12" s="30" t="s">
        <v>23</v>
      </c>
      <c r="U12" s="29"/>
      <c r="AA12" s="35"/>
    </row>
    <row r="13" spans="1:29" s="33" customFormat="1" ht="15.75">
      <c r="A13" s="24">
        <v>45421</v>
      </c>
      <c r="B13" s="25" t="s">
        <v>20</v>
      </c>
      <c r="C13" s="25" t="s">
        <v>37</v>
      </c>
      <c r="D13" s="25" t="s">
        <v>22</v>
      </c>
      <c r="E13" s="26">
        <v>0.28333333333333333</v>
      </c>
      <c r="F13" s="26">
        <v>0.29166666666666669</v>
      </c>
      <c r="G13" s="27">
        <v>8.3333333333333332E-3</v>
      </c>
      <c r="H13" s="26">
        <v>0.375</v>
      </c>
      <c r="I13" s="27">
        <v>9.166666666666666E-2</v>
      </c>
      <c r="J13" s="27">
        <v>8.2638888888888887E-2</v>
      </c>
      <c r="K13" s="28">
        <v>9.166666666666666E-2</v>
      </c>
      <c r="L13" s="28">
        <v>6.9444444444444198E-3</v>
      </c>
      <c r="M13" s="28">
        <v>0.375</v>
      </c>
      <c r="N13" s="28">
        <v>9.166666666666666E-2</v>
      </c>
      <c r="O13" s="28">
        <v>0.375</v>
      </c>
      <c r="P13" s="28">
        <v>0.375</v>
      </c>
      <c r="Q13" s="28">
        <v>5.5555555555555358E-3</v>
      </c>
      <c r="R13" s="28" t="s">
        <v>23</v>
      </c>
      <c r="S13" s="29" t="s">
        <v>23</v>
      </c>
      <c r="T13" s="30" t="s">
        <v>23</v>
      </c>
      <c r="U13" s="29"/>
      <c r="AA13" s="35"/>
    </row>
    <row r="14" spans="1:29" s="33" customFormat="1" ht="15.75">
      <c r="A14" s="24">
        <v>45421</v>
      </c>
      <c r="B14" s="25" t="s">
        <v>20</v>
      </c>
      <c r="C14" s="25" t="s">
        <v>38</v>
      </c>
      <c r="D14" s="25" t="s">
        <v>22</v>
      </c>
      <c r="E14" s="26">
        <v>0.28333333333333333</v>
      </c>
      <c r="F14" s="26">
        <v>0.28819444444444442</v>
      </c>
      <c r="G14" s="27">
        <v>4.8611111111111112E-3</v>
      </c>
      <c r="H14" s="26">
        <v>0.375</v>
      </c>
      <c r="I14" s="27">
        <v>9.166666666666666E-2</v>
      </c>
      <c r="J14" s="27">
        <v>8.611111111111111E-2</v>
      </c>
      <c r="K14" s="28">
        <v>9.166666666666666E-2</v>
      </c>
      <c r="L14" s="28">
        <v>6.9444444444444198E-3</v>
      </c>
      <c r="M14" s="28">
        <v>0.375</v>
      </c>
      <c r="N14" s="28">
        <v>9.166666666666666E-2</v>
      </c>
      <c r="O14" s="28">
        <v>0.375</v>
      </c>
      <c r="P14" s="28">
        <v>0.375</v>
      </c>
      <c r="Q14" s="28">
        <v>5.5555555555555358E-3</v>
      </c>
      <c r="R14" s="28" t="s">
        <v>23</v>
      </c>
      <c r="S14" s="29" t="s">
        <v>23</v>
      </c>
      <c r="T14" s="30" t="s">
        <v>23</v>
      </c>
      <c r="U14" s="29"/>
      <c r="X14" s="35"/>
      <c r="AA14" s="35"/>
    </row>
    <row r="15" spans="1:29" s="33" customFormat="1" ht="15.75">
      <c r="A15" s="24">
        <v>45421</v>
      </c>
      <c r="B15" s="25" t="s">
        <v>20</v>
      </c>
      <c r="C15" s="25" t="s">
        <v>39</v>
      </c>
      <c r="D15" s="25" t="s">
        <v>40</v>
      </c>
      <c r="E15" s="26">
        <v>0.29444444444444445</v>
      </c>
      <c r="F15" s="26">
        <v>0.29930555555555555</v>
      </c>
      <c r="G15" s="27">
        <v>4.8611111111111112E-3</v>
      </c>
      <c r="H15" s="26">
        <v>0.44861111111111113</v>
      </c>
      <c r="I15" s="27">
        <v>0.15416666666666667</v>
      </c>
      <c r="J15" s="27">
        <v>0.14930555555555555</v>
      </c>
      <c r="K15" s="28">
        <v>0.15416666666666667</v>
      </c>
      <c r="L15" s="28">
        <v>0</v>
      </c>
      <c r="M15" s="28">
        <v>0.44861111111111113</v>
      </c>
      <c r="N15" s="28">
        <v>0.15416666666666667</v>
      </c>
      <c r="O15" s="28">
        <v>0.44861111111111113</v>
      </c>
      <c r="P15" s="28">
        <v>0.44861111111111113</v>
      </c>
      <c r="Q15" s="28">
        <v>0</v>
      </c>
      <c r="R15" s="28" t="s">
        <v>23</v>
      </c>
      <c r="S15" s="29" t="s">
        <v>23</v>
      </c>
      <c r="T15" s="30" t="s">
        <v>23</v>
      </c>
      <c r="U15" s="29"/>
      <c r="X15" s="35"/>
      <c r="AA15" s="35"/>
    </row>
    <row r="16" spans="1:29" s="33" customFormat="1" ht="15.75">
      <c r="A16" s="24">
        <v>45421</v>
      </c>
      <c r="B16" s="25" t="s">
        <v>20</v>
      </c>
      <c r="C16" s="25" t="s">
        <v>41</v>
      </c>
      <c r="D16" s="25" t="s">
        <v>40</v>
      </c>
      <c r="E16" s="26">
        <v>0.29444444444444445</v>
      </c>
      <c r="F16" s="26">
        <v>0.29930555555555555</v>
      </c>
      <c r="G16" s="27">
        <v>4.8611111111111112E-3</v>
      </c>
      <c r="H16" s="26">
        <v>0.44861111111111113</v>
      </c>
      <c r="I16" s="27">
        <v>0.15416666666666667</v>
      </c>
      <c r="J16" s="27">
        <v>0.14930555555555555</v>
      </c>
      <c r="K16" s="28">
        <v>0.15416666666666667</v>
      </c>
      <c r="L16" s="28">
        <v>0</v>
      </c>
      <c r="M16" s="28">
        <v>0.44861111111111113</v>
      </c>
      <c r="N16" s="28">
        <v>0.15416666666666667</v>
      </c>
      <c r="O16" s="28">
        <v>0.44861111111111113</v>
      </c>
      <c r="P16" s="28">
        <v>0.44861111111111113</v>
      </c>
      <c r="Q16" s="28">
        <v>0</v>
      </c>
      <c r="R16" s="28" t="s">
        <v>23</v>
      </c>
      <c r="S16" s="29" t="s">
        <v>23</v>
      </c>
      <c r="T16" s="30" t="s">
        <v>23</v>
      </c>
      <c r="U16" s="29"/>
      <c r="X16" s="35"/>
      <c r="AA16" s="35"/>
    </row>
    <row r="17" spans="1:27" s="33" customFormat="1" ht="15.75">
      <c r="A17" s="24">
        <v>45421</v>
      </c>
      <c r="B17" s="25" t="s">
        <v>20</v>
      </c>
      <c r="C17" s="25" t="s">
        <v>42</v>
      </c>
      <c r="D17" s="25" t="s">
        <v>40</v>
      </c>
      <c r="E17" s="26">
        <v>0.29444444444444445</v>
      </c>
      <c r="F17" s="26">
        <v>0.29930555555555555</v>
      </c>
      <c r="G17" s="27">
        <v>4.8611111111111112E-3</v>
      </c>
      <c r="H17" s="26">
        <v>0.44861111111111113</v>
      </c>
      <c r="I17" s="27">
        <v>0.15416666666666667</v>
      </c>
      <c r="J17" s="27">
        <v>0.14930555555555555</v>
      </c>
      <c r="K17" s="28">
        <v>0.15416666666666667</v>
      </c>
      <c r="L17" s="28">
        <v>0</v>
      </c>
      <c r="M17" s="28">
        <v>0.44861111111111113</v>
      </c>
      <c r="N17" s="28">
        <v>0.15416666666666667</v>
      </c>
      <c r="O17" s="28">
        <v>0.44861111111111113</v>
      </c>
      <c r="P17" s="28">
        <v>0.44861111111111113</v>
      </c>
      <c r="Q17" s="28">
        <v>0</v>
      </c>
      <c r="R17" s="28" t="s">
        <v>23</v>
      </c>
      <c r="S17" s="29" t="s">
        <v>23</v>
      </c>
      <c r="T17" s="30" t="s">
        <v>23</v>
      </c>
      <c r="U17" s="29"/>
      <c r="AA17" s="35"/>
    </row>
    <row r="18" spans="1:27" s="33" customFormat="1" ht="15.75">
      <c r="A18" s="24">
        <v>45421</v>
      </c>
      <c r="B18" s="25" t="s">
        <v>20</v>
      </c>
      <c r="C18" s="25" t="s">
        <v>43</v>
      </c>
      <c r="D18" s="25" t="s">
        <v>40</v>
      </c>
      <c r="E18" s="26">
        <v>0.3</v>
      </c>
      <c r="F18" s="26">
        <v>0.30972222222222223</v>
      </c>
      <c r="G18" s="27">
        <v>9.7222222222222224E-3</v>
      </c>
      <c r="H18" s="26">
        <v>0.46319444444444446</v>
      </c>
      <c r="I18" s="27">
        <v>0.16319444444444445</v>
      </c>
      <c r="J18" s="27">
        <v>0.15277777777777779</v>
      </c>
      <c r="K18" s="28">
        <v>0.16319444444444445</v>
      </c>
      <c r="L18" s="28">
        <v>1.4583333333333337E-2</v>
      </c>
      <c r="M18" s="28">
        <v>0.46319444444444446</v>
      </c>
      <c r="N18" s="28">
        <v>0.16319444444444445</v>
      </c>
      <c r="O18" s="28">
        <v>0.46319444444444446</v>
      </c>
      <c r="P18" s="28">
        <v>0.46388888888888891</v>
      </c>
      <c r="Q18" s="28">
        <v>5.5555555555555358E-3</v>
      </c>
      <c r="R18" s="28" t="s">
        <v>23</v>
      </c>
      <c r="S18" s="29" t="s">
        <v>23</v>
      </c>
      <c r="T18" s="30" t="s">
        <v>23</v>
      </c>
      <c r="U18" s="29"/>
      <c r="AA18" s="35"/>
    </row>
    <row r="19" spans="1:27" s="33" customFormat="1" ht="15.75">
      <c r="A19" s="24">
        <v>45421</v>
      </c>
      <c r="B19" s="25" t="s">
        <v>20</v>
      </c>
      <c r="C19" s="25" t="s">
        <v>44</v>
      </c>
      <c r="D19" s="25" t="s">
        <v>40</v>
      </c>
      <c r="E19" s="26">
        <v>0.3</v>
      </c>
      <c r="F19" s="26">
        <v>0.29652777777777778</v>
      </c>
      <c r="G19" s="27">
        <v>2.7777777777777779E-3</v>
      </c>
      <c r="H19" s="26">
        <v>0.46319444444444446</v>
      </c>
      <c r="I19" s="27">
        <v>0.16319444444444445</v>
      </c>
      <c r="J19" s="27">
        <v>0.16666666666666666</v>
      </c>
      <c r="K19" s="28">
        <v>0.16319444444444445</v>
      </c>
      <c r="L19" s="28">
        <v>1.4583333333333337E-2</v>
      </c>
      <c r="M19" s="28">
        <v>0.46319444444444446</v>
      </c>
      <c r="N19" s="28">
        <v>0.16319444444444445</v>
      </c>
      <c r="O19" s="28">
        <v>0.46319444444444446</v>
      </c>
      <c r="P19" s="28">
        <v>0.46388888888888891</v>
      </c>
      <c r="Q19" s="28">
        <v>5.5555555555555358E-3</v>
      </c>
      <c r="R19" s="28" t="s">
        <v>23</v>
      </c>
      <c r="S19" s="29" t="s">
        <v>23</v>
      </c>
      <c r="T19" s="30" t="s">
        <v>23</v>
      </c>
      <c r="U19" s="29"/>
      <c r="AA19" s="35"/>
    </row>
    <row r="20" spans="1:27" s="33" customFormat="1" ht="15.75">
      <c r="A20" s="24">
        <v>45421</v>
      </c>
      <c r="B20" s="25" t="s">
        <v>20</v>
      </c>
      <c r="C20" s="25" t="s">
        <v>45</v>
      </c>
      <c r="D20" s="25" t="s">
        <v>40</v>
      </c>
      <c r="E20" s="26">
        <v>0.3</v>
      </c>
      <c r="F20" s="26">
        <v>0.29722222222222222</v>
      </c>
      <c r="G20" s="27">
        <v>2.0833333333333333E-3</v>
      </c>
      <c r="H20" s="26">
        <v>0.46388888888888891</v>
      </c>
      <c r="I20" s="27">
        <v>0.16388888888888889</v>
      </c>
      <c r="J20" s="27">
        <v>0.16666666666666666</v>
      </c>
      <c r="K20" s="28">
        <v>0.16319444444444445</v>
      </c>
      <c r="L20" s="28">
        <v>1.4583333333333337E-2</v>
      </c>
      <c r="M20" s="28">
        <v>0.46388888888888891</v>
      </c>
      <c r="N20" s="28">
        <v>0.16388888888888889</v>
      </c>
      <c r="O20" s="28">
        <v>0.46319444444444446</v>
      </c>
      <c r="P20" s="28">
        <v>0.46388888888888891</v>
      </c>
      <c r="Q20" s="28">
        <v>5.5555555555555358E-3</v>
      </c>
      <c r="R20" s="28" t="s">
        <v>23</v>
      </c>
      <c r="S20" s="29" t="s">
        <v>23</v>
      </c>
      <c r="T20" s="30" t="s">
        <v>23</v>
      </c>
      <c r="U20" s="29"/>
      <c r="AA20" s="35"/>
    </row>
    <row r="21" spans="1:27" s="33" customFormat="1" ht="15.75">
      <c r="A21" s="24">
        <v>45421</v>
      </c>
      <c r="B21" s="25" t="s">
        <v>20</v>
      </c>
      <c r="C21" s="25" t="s">
        <v>46</v>
      </c>
      <c r="D21" s="25" t="s">
        <v>40</v>
      </c>
      <c r="E21" s="26">
        <v>0.3</v>
      </c>
      <c r="F21" s="26">
        <v>0.29652777777777778</v>
      </c>
      <c r="G21" s="27">
        <v>2.7777777777777779E-3</v>
      </c>
      <c r="H21" s="26">
        <v>0.46388888888888891</v>
      </c>
      <c r="I21" s="27">
        <v>0.16388888888888889</v>
      </c>
      <c r="J21" s="27">
        <v>0.16666666666666666</v>
      </c>
      <c r="K21" s="28">
        <v>0.16319444444444445</v>
      </c>
      <c r="L21" s="28">
        <v>1.4583333333333337E-2</v>
      </c>
      <c r="M21" s="28">
        <v>0.46388888888888891</v>
      </c>
      <c r="N21" s="28">
        <v>0.16388888888888889</v>
      </c>
      <c r="O21" s="28">
        <v>0.46319444444444446</v>
      </c>
      <c r="P21" s="28">
        <v>0.46388888888888891</v>
      </c>
      <c r="Q21" s="28">
        <v>5.5555555555555358E-3</v>
      </c>
      <c r="R21" s="28" t="s">
        <v>23</v>
      </c>
      <c r="S21" s="29" t="s">
        <v>23</v>
      </c>
      <c r="T21" s="30" t="s">
        <v>23</v>
      </c>
      <c r="U21" s="29"/>
      <c r="AA21" s="35"/>
    </row>
    <row r="22" spans="1:27" s="33" customFormat="1" ht="15.75">
      <c r="A22" s="24">
        <v>45421</v>
      </c>
      <c r="B22" s="25" t="s">
        <v>20</v>
      </c>
      <c r="C22" s="25" t="s">
        <v>47</v>
      </c>
      <c r="D22" s="25" t="s">
        <v>40</v>
      </c>
      <c r="E22" s="26">
        <v>0.30555555555555558</v>
      </c>
      <c r="F22" s="26">
        <v>0.32222222222222224</v>
      </c>
      <c r="G22" s="27">
        <v>1.6666666666666666E-2</v>
      </c>
      <c r="H22" s="26">
        <v>0.47013888888888888</v>
      </c>
      <c r="I22" s="27">
        <v>0.16458333333333333</v>
      </c>
      <c r="J22" s="27">
        <v>0.14722222222222223</v>
      </c>
      <c r="K22" s="28">
        <v>0.16458333333333333</v>
      </c>
      <c r="L22" s="28">
        <v>6.9444444444444198E-3</v>
      </c>
      <c r="M22" s="28">
        <v>0.47013888888888888</v>
      </c>
      <c r="N22" s="28">
        <v>0.16458333333333333</v>
      </c>
      <c r="O22" s="28">
        <v>0.47013888888888888</v>
      </c>
      <c r="P22" s="28">
        <v>0.47083333333333333</v>
      </c>
      <c r="Q22" s="28">
        <v>5.5555555555555913E-3</v>
      </c>
      <c r="R22" s="28" t="s">
        <v>23</v>
      </c>
      <c r="S22" s="29" t="s">
        <v>23</v>
      </c>
      <c r="T22" s="30" t="s">
        <v>23</v>
      </c>
      <c r="U22" s="29"/>
      <c r="W22" s="32"/>
      <c r="Y22" s="35"/>
      <c r="AA22" s="35"/>
    </row>
    <row r="23" spans="1:27" s="33" customFormat="1" ht="15.75">
      <c r="A23" s="24">
        <v>45421</v>
      </c>
      <c r="B23" s="25" t="s">
        <v>20</v>
      </c>
      <c r="C23" s="25" t="s">
        <v>48</v>
      </c>
      <c r="D23" s="25" t="s">
        <v>40</v>
      </c>
      <c r="E23" s="26">
        <v>0.30555555555555558</v>
      </c>
      <c r="F23" s="26">
        <v>0.30208333333333331</v>
      </c>
      <c r="G23" s="27">
        <v>2.7777777777777779E-3</v>
      </c>
      <c r="H23" s="26">
        <v>0.47083333333333333</v>
      </c>
      <c r="I23" s="27">
        <v>0.16527777777777777</v>
      </c>
      <c r="J23" s="27">
        <v>0.16805555555555557</v>
      </c>
      <c r="K23" s="28">
        <v>0.16458333333333333</v>
      </c>
      <c r="L23" s="28">
        <v>6.9444444444444198E-3</v>
      </c>
      <c r="M23" s="28">
        <v>0.47083333333333333</v>
      </c>
      <c r="N23" s="28">
        <v>0.16527777777777777</v>
      </c>
      <c r="O23" s="28">
        <v>0.47013888888888888</v>
      </c>
      <c r="P23" s="28">
        <v>0.47083333333333333</v>
      </c>
      <c r="Q23" s="28">
        <v>5.5555555555555913E-3</v>
      </c>
      <c r="R23" s="28" t="s">
        <v>23</v>
      </c>
      <c r="S23" s="29" t="s">
        <v>23</v>
      </c>
      <c r="T23" s="30" t="s">
        <v>23</v>
      </c>
      <c r="U23" s="29"/>
      <c r="AA23" s="35"/>
    </row>
    <row r="24" spans="1:27" s="33" customFormat="1" ht="15.75">
      <c r="A24" s="24">
        <v>45421</v>
      </c>
      <c r="B24" s="25" t="s">
        <v>20</v>
      </c>
      <c r="C24" s="25" t="s">
        <v>49</v>
      </c>
      <c r="D24" s="25" t="s">
        <v>40</v>
      </c>
      <c r="E24" s="26">
        <v>0.30555555555555558</v>
      </c>
      <c r="F24" s="26">
        <v>0.30486111111111114</v>
      </c>
      <c r="G24" s="27">
        <v>0</v>
      </c>
      <c r="H24" s="26">
        <v>0.47083333333333333</v>
      </c>
      <c r="I24" s="27">
        <v>0.16527777777777777</v>
      </c>
      <c r="J24" s="27">
        <v>0.16527777777777777</v>
      </c>
      <c r="K24" s="28">
        <v>0.16458333333333333</v>
      </c>
      <c r="L24" s="28">
        <v>6.9444444444444198E-3</v>
      </c>
      <c r="M24" s="28">
        <v>0.47083333333333333</v>
      </c>
      <c r="N24" s="28">
        <v>0.16527777777777777</v>
      </c>
      <c r="O24" s="28">
        <v>0.47013888888888888</v>
      </c>
      <c r="P24" s="28">
        <v>0.47083333333333333</v>
      </c>
      <c r="Q24" s="28">
        <v>5.5555555555555913E-3</v>
      </c>
      <c r="R24" s="28" t="s">
        <v>23</v>
      </c>
      <c r="S24" s="29" t="s">
        <v>23</v>
      </c>
      <c r="T24" s="30" t="s">
        <v>23</v>
      </c>
      <c r="U24" s="29"/>
      <c r="AA24" s="35"/>
    </row>
    <row r="25" spans="1:27" s="33" customFormat="1" ht="15.75">
      <c r="A25" s="24">
        <v>45421</v>
      </c>
      <c r="B25" s="25" t="s">
        <v>20</v>
      </c>
      <c r="C25" s="25" t="s">
        <v>50</v>
      </c>
      <c r="D25" s="25" t="s">
        <v>40</v>
      </c>
      <c r="E25" s="26">
        <v>0.30555555555555558</v>
      </c>
      <c r="F25" s="26">
        <v>0.31111111111111112</v>
      </c>
      <c r="G25" s="27">
        <v>5.5555555555555558E-3</v>
      </c>
      <c r="H25" s="26">
        <v>0.47013888888888888</v>
      </c>
      <c r="I25" s="27">
        <v>0.16458333333333333</v>
      </c>
      <c r="J25" s="27">
        <v>0.15902777777777777</v>
      </c>
      <c r="K25" s="28">
        <v>0.16458333333333333</v>
      </c>
      <c r="L25" s="28">
        <v>6.9444444444444198E-3</v>
      </c>
      <c r="M25" s="28">
        <v>0.47013888888888888</v>
      </c>
      <c r="N25" s="28">
        <v>0.16458333333333333</v>
      </c>
      <c r="O25" s="28">
        <v>0.47013888888888888</v>
      </c>
      <c r="P25" s="28">
        <v>0.47083333333333333</v>
      </c>
      <c r="Q25" s="28">
        <v>5.5555555555555913E-3</v>
      </c>
      <c r="R25" s="28" t="s">
        <v>23</v>
      </c>
      <c r="S25" s="29" t="s">
        <v>23</v>
      </c>
      <c r="T25" s="30" t="s">
        <v>23</v>
      </c>
      <c r="U25" s="29"/>
      <c r="AA25" s="35"/>
    </row>
    <row r="26" spans="1:27" s="33" customFormat="1" ht="15.75">
      <c r="A26" s="24">
        <v>45421</v>
      </c>
      <c r="B26" s="25" t="s">
        <v>20</v>
      </c>
      <c r="C26" s="25" t="s">
        <v>51</v>
      </c>
      <c r="D26" s="25" t="s">
        <v>40</v>
      </c>
      <c r="E26" s="26">
        <v>0.31111111111111112</v>
      </c>
      <c r="F26" s="26">
        <v>0.30763888888888891</v>
      </c>
      <c r="G26" s="27">
        <v>2.7777777777777779E-3</v>
      </c>
      <c r="H26" s="26">
        <v>0.47638888888888886</v>
      </c>
      <c r="I26" s="27">
        <v>0.16527777777777777</v>
      </c>
      <c r="J26" s="27">
        <v>0.16875000000000001</v>
      </c>
      <c r="K26" s="28">
        <v>0.16527777777777777</v>
      </c>
      <c r="L26" s="28">
        <v>6.2499999999999778E-3</v>
      </c>
      <c r="M26" s="28">
        <v>0.47638888888888886</v>
      </c>
      <c r="N26" s="28">
        <v>0.16527777777777777</v>
      </c>
      <c r="O26" s="28">
        <v>0.47638888888888886</v>
      </c>
      <c r="P26" s="28">
        <v>0.48333333333333334</v>
      </c>
      <c r="Q26" s="28">
        <v>5.5555555555555358E-3</v>
      </c>
      <c r="R26" s="28" t="s">
        <v>23</v>
      </c>
      <c r="S26" s="29" t="s">
        <v>23</v>
      </c>
      <c r="T26" s="30" t="s">
        <v>23</v>
      </c>
      <c r="U26" s="29"/>
      <c r="AA26" s="35"/>
    </row>
    <row r="27" spans="1:27" s="33" customFormat="1" ht="15.75">
      <c r="A27" s="24">
        <v>45421</v>
      </c>
      <c r="B27" s="25" t="s">
        <v>20</v>
      </c>
      <c r="C27" s="25" t="s">
        <v>52</v>
      </c>
      <c r="D27" s="25" t="s">
        <v>40</v>
      </c>
      <c r="E27" s="26">
        <v>0.31111111111111112</v>
      </c>
      <c r="F27" s="26">
        <v>0.3347222222222222</v>
      </c>
      <c r="G27" s="27">
        <v>2.361111111111111E-2</v>
      </c>
      <c r="H27" s="26">
        <v>0.47638888888888886</v>
      </c>
      <c r="I27" s="27">
        <v>0.16527777777777777</v>
      </c>
      <c r="J27" s="27">
        <v>0.14166666666666666</v>
      </c>
      <c r="K27" s="28">
        <v>0.16527777777777777</v>
      </c>
      <c r="L27" s="28">
        <v>6.2499999999999778E-3</v>
      </c>
      <c r="M27" s="28">
        <v>0.47638888888888886</v>
      </c>
      <c r="N27" s="28">
        <v>0.16527777777777777</v>
      </c>
      <c r="O27" s="28">
        <v>0.47638888888888886</v>
      </c>
      <c r="P27" s="28">
        <v>0.48333333333333334</v>
      </c>
      <c r="Q27" s="28">
        <v>5.5555555555555358E-3</v>
      </c>
      <c r="R27" s="28" t="s">
        <v>23</v>
      </c>
      <c r="S27" s="29" t="s">
        <v>23</v>
      </c>
      <c r="T27" s="30" t="s">
        <v>23</v>
      </c>
      <c r="U27" s="29"/>
      <c r="AA27" s="35"/>
    </row>
    <row r="28" spans="1:27" s="33" customFormat="1" ht="15.75">
      <c r="A28" s="24">
        <v>45421</v>
      </c>
      <c r="B28" s="25" t="s">
        <v>20</v>
      </c>
      <c r="C28" s="25" t="s">
        <v>53</v>
      </c>
      <c r="D28" s="25" t="s">
        <v>40</v>
      </c>
      <c r="E28" s="26">
        <v>0.31111111111111112</v>
      </c>
      <c r="F28" s="26">
        <v>0.30486111111111114</v>
      </c>
      <c r="G28" s="27">
        <v>5.5555555555555558E-3</v>
      </c>
      <c r="H28" s="26">
        <v>0.48333333333333334</v>
      </c>
      <c r="I28" s="27">
        <v>0.17222222222222222</v>
      </c>
      <c r="J28" s="27">
        <v>0.17847222222222223</v>
      </c>
      <c r="K28" s="28">
        <v>0.16527777777777777</v>
      </c>
      <c r="L28" s="28">
        <v>6.2499999999999778E-3</v>
      </c>
      <c r="M28" s="28">
        <v>0.48333333333333334</v>
      </c>
      <c r="N28" s="28">
        <v>0.17222222222222222</v>
      </c>
      <c r="O28" s="28">
        <v>0.47638888888888886</v>
      </c>
      <c r="P28" s="28">
        <v>0.48333333333333334</v>
      </c>
      <c r="Q28" s="28">
        <v>5.5555555555555358E-3</v>
      </c>
      <c r="R28" s="28" t="s">
        <v>23</v>
      </c>
      <c r="S28" s="29" t="s">
        <v>23</v>
      </c>
      <c r="T28" s="30" t="s">
        <v>23</v>
      </c>
      <c r="U28" s="29"/>
      <c r="AA28" s="35"/>
    </row>
    <row r="29" spans="1:27" s="33" customFormat="1" ht="15.75">
      <c r="A29" s="24">
        <v>45421</v>
      </c>
      <c r="B29" s="25" t="s">
        <v>20</v>
      </c>
      <c r="C29" s="25" t="s">
        <v>54</v>
      </c>
      <c r="D29" s="25" t="s">
        <v>40</v>
      </c>
      <c r="E29" s="26">
        <v>0.31111111111111112</v>
      </c>
      <c r="F29" s="26">
        <v>0.31597222222222221</v>
      </c>
      <c r="G29" s="27">
        <v>4.8611111111111112E-3</v>
      </c>
      <c r="H29" s="26">
        <v>0.48333333333333334</v>
      </c>
      <c r="I29" s="27">
        <v>0.17222222222222222</v>
      </c>
      <c r="J29" s="27">
        <v>0.16666666666666666</v>
      </c>
      <c r="K29" s="28">
        <v>0.16527777777777777</v>
      </c>
      <c r="L29" s="28">
        <v>6.2499999999999778E-3</v>
      </c>
      <c r="M29" s="28">
        <v>0.48333333333333334</v>
      </c>
      <c r="N29" s="28">
        <v>0.17222222222222222</v>
      </c>
      <c r="O29" s="28">
        <v>0.47638888888888886</v>
      </c>
      <c r="P29" s="28">
        <v>0.48333333333333334</v>
      </c>
      <c r="Q29" s="28">
        <v>5.5555555555555358E-3</v>
      </c>
      <c r="R29" s="28" t="s">
        <v>23</v>
      </c>
      <c r="S29" s="29" t="s">
        <v>23</v>
      </c>
      <c r="T29" s="30" t="s">
        <v>23</v>
      </c>
      <c r="U29" s="29"/>
      <c r="AA29" s="35"/>
    </row>
    <row r="30" spans="1:27" s="33" customFormat="1" ht="15.75">
      <c r="A30" s="24">
        <v>45421</v>
      </c>
      <c r="B30" s="25" t="s">
        <v>20</v>
      </c>
      <c r="C30" s="25" t="s">
        <v>55</v>
      </c>
      <c r="D30" s="25" t="s">
        <v>40</v>
      </c>
      <c r="E30" s="26">
        <v>0.32222222222222224</v>
      </c>
      <c r="F30" s="26">
        <v>0.31944444444444442</v>
      </c>
      <c r="G30" s="27">
        <v>2.0833333333333333E-3</v>
      </c>
      <c r="H30" s="26">
        <v>0.49166666666666664</v>
      </c>
      <c r="I30" s="27">
        <v>0.16944444444444445</v>
      </c>
      <c r="J30" s="27">
        <v>0.17152777777777778</v>
      </c>
      <c r="K30" s="28">
        <v>0.16944444444444445</v>
      </c>
      <c r="L30" s="28">
        <v>1.5277777777777779E-2</v>
      </c>
      <c r="M30" s="28">
        <v>0.49166666666666664</v>
      </c>
      <c r="N30" s="28">
        <v>0.16944444444444445</v>
      </c>
      <c r="O30" s="28">
        <v>0.49166666666666664</v>
      </c>
      <c r="P30" s="28">
        <v>0.49166666666666664</v>
      </c>
      <c r="Q30" s="28">
        <v>1.1111111111111127E-2</v>
      </c>
      <c r="R30" s="28" t="s">
        <v>23</v>
      </c>
      <c r="S30" s="29" t="s">
        <v>23</v>
      </c>
      <c r="T30" s="30" t="s">
        <v>23</v>
      </c>
      <c r="U30" s="29"/>
      <c r="AA30" s="35"/>
    </row>
    <row r="31" spans="1:27" s="33" customFormat="1" ht="15.75">
      <c r="A31" s="24">
        <v>45421</v>
      </c>
      <c r="B31" s="25" t="s">
        <v>20</v>
      </c>
      <c r="C31" s="25" t="s">
        <v>56</v>
      </c>
      <c r="D31" s="25" t="s">
        <v>40</v>
      </c>
      <c r="E31" s="26">
        <v>0.32222222222222224</v>
      </c>
      <c r="F31" s="26">
        <v>0.32847222222222222</v>
      </c>
      <c r="G31" s="27">
        <v>6.2500000000000003E-3</v>
      </c>
      <c r="H31" s="26">
        <v>0.49166666666666664</v>
      </c>
      <c r="I31" s="27">
        <v>0.16944444444444445</v>
      </c>
      <c r="J31" s="27">
        <v>0.16250000000000001</v>
      </c>
      <c r="K31" s="28">
        <v>0.16944444444444445</v>
      </c>
      <c r="L31" s="28">
        <v>1.5277777777777779E-2</v>
      </c>
      <c r="M31" s="28">
        <v>0.49166666666666664</v>
      </c>
      <c r="N31" s="28">
        <v>0.16944444444444445</v>
      </c>
      <c r="O31" s="28">
        <v>0.49166666666666664</v>
      </c>
      <c r="P31" s="28">
        <v>0.49166666666666664</v>
      </c>
      <c r="Q31" s="28">
        <v>1.1111111111111127E-2</v>
      </c>
      <c r="R31" s="28" t="s">
        <v>23</v>
      </c>
      <c r="S31" s="29" t="s">
        <v>23</v>
      </c>
      <c r="T31" s="30" t="s">
        <v>23</v>
      </c>
      <c r="U31" s="29"/>
      <c r="AA31" s="35"/>
    </row>
    <row r="32" spans="1:27" s="33" customFormat="1" ht="15.75">
      <c r="A32" s="24">
        <v>45421</v>
      </c>
      <c r="B32" s="25" t="s">
        <v>20</v>
      </c>
      <c r="C32" s="25" t="s">
        <v>57</v>
      </c>
      <c r="D32" s="25" t="s">
        <v>40</v>
      </c>
      <c r="E32" s="26">
        <v>0.32777777777777778</v>
      </c>
      <c r="F32" s="26">
        <v>0.32708333333333334</v>
      </c>
      <c r="G32" s="27">
        <v>0</v>
      </c>
      <c r="H32" s="26">
        <v>0.49791666666666667</v>
      </c>
      <c r="I32" s="27">
        <v>0.1701388888888889</v>
      </c>
      <c r="J32" s="27">
        <v>0.1701388888888889</v>
      </c>
      <c r="K32" s="28">
        <v>0.1701388888888889</v>
      </c>
      <c r="L32" s="28">
        <v>6.2500000000000333E-3</v>
      </c>
      <c r="M32" s="28">
        <v>0.49791666666666667</v>
      </c>
      <c r="N32" s="28">
        <v>0.1701388888888889</v>
      </c>
      <c r="O32" s="28">
        <v>0.49791666666666667</v>
      </c>
      <c r="P32" s="28">
        <v>0.50347222222222221</v>
      </c>
      <c r="Q32" s="28">
        <v>5.5555555555555358E-3</v>
      </c>
      <c r="R32" s="28" t="s">
        <v>23</v>
      </c>
      <c r="S32" s="29" t="s">
        <v>23</v>
      </c>
      <c r="T32" s="30" t="s">
        <v>23</v>
      </c>
      <c r="U32" s="29"/>
      <c r="AA32" s="35"/>
    </row>
    <row r="33" spans="1:27" s="33" customFormat="1" ht="15.75">
      <c r="A33" s="24">
        <v>45421</v>
      </c>
      <c r="B33" s="25" t="s">
        <v>20</v>
      </c>
      <c r="C33" s="25" t="s">
        <v>58</v>
      </c>
      <c r="D33" s="25" t="s">
        <v>40</v>
      </c>
      <c r="E33" s="26">
        <v>0.32777777777777778</v>
      </c>
      <c r="F33" s="26">
        <v>0.32777777777777778</v>
      </c>
      <c r="G33" s="27">
        <v>0</v>
      </c>
      <c r="H33" s="26">
        <v>0.49791666666666667</v>
      </c>
      <c r="I33" s="27">
        <v>0.1701388888888889</v>
      </c>
      <c r="J33" s="27">
        <v>0.16944444444444445</v>
      </c>
      <c r="K33" s="28">
        <v>0.1701388888888889</v>
      </c>
      <c r="L33" s="28">
        <v>6.2500000000000333E-3</v>
      </c>
      <c r="M33" s="28">
        <v>0.49791666666666667</v>
      </c>
      <c r="N33" s="28">
        <v>0.1701388888888889</v>
      </c>
      <c r="O33" s="28">
        <v>0.49791666666666667</v>
      </c>
      <c r="P33" s="28">
        <v>0.50347222222222221</v>
      </c>
      <c r="Q33" s="28">
        <v>5.5555555555555358E-3</v>
      </c>
      <c r="R33" s="28" t="s">
        <v>23</v>
      </c>
      <c r="S33" s="29" t="s">
        <v>23</v>
      </c>
      <c r="T33" s="30" t="s">
        <v>23</v>
      </c>
      <c r="U33" s="29"/>
      <c r="AA33" s="35"/>
    </row>
    <row r="34" spans="1:27" s="33" customFormat="1" ht="15.75">
      <c r="A34" s="24">
        <v>45421</v>
      </c>
      <c r="B34" s="25" t="s">
        <v>20</v>
      </c>
      <c r="C34" s="25" t="s">
        <v>59</v>
      </c>
      <c r="D34" s="25" t="s">
        <v>40</v>
      </c>
      <c r="E34" s="26">
        <v>0.32777777777777778</v>
      </c>
      <c r="F34" s="26">
        <v>0.32708333333333334</v>
      </c>
      <c r="G34" s="27">
        <v>0</v>
      </c>
      <c r="H34" s="26">
        <v>0.50347222222222221</v>
      </c>
      <c r="I34" s="27">
        <v>0.17569444444444443</v>
      </c>
      <c r="J34" s="27">
        <v>0.17569444444444443</v>
      </c>
      <c r="K34" s="28">
        <v>0.1701388888888889</v>
      </c>
      <c r="L34" s="28">
        <v>6.2500000000000333E-3</v>
      </c>
      <c r="M34" s="28">
        <v>0.50347222222222221</v>
      </c>
      <c r="N34" s="28">
        <v>0.17569444444444443</v>
      </c>
      <c r="O34" s="28">
        <v>0.49791666666666667</v>
      </c>
      <c r="P34" s="28">
        <v>0.50347222222222221</v>
      </c>
      <c r="Q34" s="28">
        <v>5.5555555555555358E-3</v>
      </c>
      <c r="R34" s="28" t="s">
        <v>23</v>
      </c>
      <c r="S34" s="29" t="s">
        <v>23</v>
      </c>
      <c r="T34" s="30" t="s">
        <v>23</v>
      </c>
      <c r="U34" s="29"/>
      <c r="AA34" s="35"/>
    </row>
    <row r="35" spans="1:27" s="33" customFormat="1" ht="15.75">
      <c r="A35" s="24">
        <v>45421</v>
      </c>
      <c r="B35" s="25" t="s">
        <v>20</v>
      </c>
      <c r="C35" s="25" t="s">
        <v>60</v>
      </c>
      <c r="D35" s="25" t="s">
        <v>40</v>
      </c>
      <c r="E35" s="26">
        <v>0.33333333333333331</v>
      </c>
      <c r="F35" s="26">
        <v>0.33194444444444443</v>
      </c>
      <c r="G35" s="27">
        <v>6.9444444444444447E-4</v>
      </c>
      <c r="H35" s="26">
        <v>0.50277777777777777</v>
      </c>
      <c r="I35" s="27">
        <v>0.16944444444444445</v>
      </c>
      <c r="J35" s="27">
        <v>0.17083333333333334</v>
      </c>
      <c r="K35" s="28">
        <v>0.16944444444444445</v>
      </c>
      <c r="L35" s="28">
        <v>4.8611111111110938E-3</v>
      </c>
      <c r="M35" s="28">
        <v>0.50277777777777777</v>
      </c>
      <c r="N35" s="28">
        <v>0.16944444444444445</v>
      </c>
      <c r="O35" s="28">
        <v>0.50277777777777777</v>
      </c>
      <c r="P35" s="28">
        <v>0.50277777777777777</v>
      </c>
      <c r="Q35" s="28">
        <v>5.5555555555555358E-3</v>
      </c>
      <c r="R35" s="28" t="s">
        <v>23</v>
      </c>
      <c r="S35" s="29" t="s">
        <v>23</v>
      </c>
      <c r="T35" s="30" t="s">
        <v>23</v>
      </c>
      <c r="U35" s="29"/>
      <c r="AA35" s="35"/>
    </row>
    <row r="36" spans="1:27" s="33" customFormat="1" ht="15.75">
      <c r="A36" s="24">
        <v>45421</v>
      </c>
      <c r="B36" s="25" t="s">
        <v>20</v>
      </c>
      <c r="C36" s="25" t="s">
        <v>61</v>
      </c>
      <c r="D36" s="25" t="s">
        <v>40</v>
      </c>
      <c r="E36" s="26">
        <v>0.33333333333333331</v>
      </c>
      <c r="F36" s="26">
        <v>0.34027777777777779</v>
      </c>
      <c r="G36" s="27">
        <v>6.9444444444444441E-3</v>
      </c>
      <c r="H36" s="26">
        <v>0.50277777777777777</v>
      </c>
      <c r="I36" s="27">
        <v>0.16944444444444445</v>
      </c>
      <c r="J36" s="27">
        <v>0.16250000000000001</v>
      </c>
      <c r="K36" s="28">
        <v>0.16944444444444445</v>
      </c>
      <c r="L36" s="28">
        <v>4.8611111111110938E-3</v>
      </c>
      <c r="M36" s="28">
        <v>0.50277777777777777</v>
      </c>
      <c r="N36" s="28">
        <v>0.16944444444444445</v>
      </c>
      <c r="O36" s="28">
        <v>0.50277777777777777</v>
      </c>
      <c r="P36" s="28">
        <v>0.50277777777777777</v>
      </c>
      <c r="Q36" s="28">
        <v>5.5555555555555358E-3</v>
      </c>
      <c r="R36" s="28" t="s">
        <v>23</v>
      </c>
      <c r="S36" s="29" t="s">
        <v>23</v>
      </c>
      <c r="T36" s="30" t="s">
        <v>23</v>
      </c>
      <c r="U36" s="29"/>
      <c r="AA36" s="35"/>
    </row>
    <row r="37" spans="1:27" s="33" customFormat="1" ht="15.75">
      <c r="A37" s="24">
        <v>45421</v>
      </c>
      <c r="B37" s="25" t="s">
        <v>20</v>
      </c>
      <c r="C37" s="25" t="s">
        <v>62</v>
      </c>
      <c r="D37" s="25" t="s">
        <v>40</v>
      </c>
      <c r="E37" s="26">
        <v>0.33333333333333331</v>
      </c>
      <c r="F37" s="26">
        <v>0.33194444444444443</v>
      </c>
      <c r="G37" s="27">
        <v>6.9444444444444447E-4</v>
      </c>
      <c r="H37" s="26">
        <v>0.50277777777777777</v>
      </c>
      <c r="I37" s="27">
        <v>0.16944444444444445</v>
      </c>
      <c r="J37" s="27">
        <v>0.17083333333333334</v>
      </c>
      <c r="K37" s="28">
        <v>0.16944444444444445</v>
      </c>
      <c r="L37" s="28">
        <v>4.8611111111110938E-3</v>
      </c>
      <c r="M37" s="28">
        <v>0.50277777777777777</v>
      </c>
      <c r="N37" s="28">
        <v>0.16944444444444445</v>
      </c>
      <c r="O37" s="28">
        <v>0.50277777777777777</v>
      </c>
      <c r="P37" s="28">
        <v>0.50277777777777777</v>
      </c>
      <c r="Q37" s="28">
        <v>5.5555555555555358E-3</v>
      </c>
      <c r="R37" s="28" t="s">
        <v>23</v>
      </c>
      <c r="S37" s="29" t="s">
        <v>23</v>
      </c>
      <c r="T37" s="30" t="s">
        <v>23</v>
      </c>
      <c r="U37" s="29"/>
      <c r="AA37" s="35"/>
    </row>
    <row r="38" spans="1:27" s="33" customFormat="1" ht="15.75">
      <c r="A38" s="24">
        <v>45421</v>
      </c>
      <c r="B38" s="25" t="s">
        <v>20</v>
      </c>
      <c r="C38" s="25" t="s">
        <v>63</v>
      </c>
      <c r="D38" s="25" t="s">
        <v>40</v>
      </c>
      <c r="E38" s="26">
        <v>0.33888888888888891</v>
      </c>
      <c r="F38" s="26">
        <v>0.34722222222222221</v>
      </c>
      <c r="G38" s="27">
        <v>8.3333333333333332E-3</v>
      </c>
      <c r="H38" s="26">
        <v>0.51388888888888884</v>
      </c>
      <c r="I38" s="27">
        <v>0.17499999999999999</v>
      </c>
      <c r="J38" s="27">
        <v>0.16597222222222222</v>
      </c>
      <c r="K38" s="28">
        <v>0.17499999999999999</v>
      </c>
      <c r="L38" s="28">
        <v>1.1111111111111072E-2</v>
      </c>
      <c r="M38" s="28">
        <v>0.51388888888888884</v>
      </c>
      <c r="N38" s="28">
        <v>0.17499999999999999</v>
      </c>
      <c r="O38" s="28">
        <v>0.51388888888888884</v>
      </c>
      <c r="P38" s="28">
        <v>0.51388888888888884</v>
      </c>
      <c r="Q38" s="28">
        <v>5.5555555555555913E-3</v>
      </c>
      <c r="R38" s="28" t="s">
        <v>23</v>
      </c>
      <c r="S38" s="29" t="s">
        <v>23</v>
      </c>
      <c r="T38" s="30" t="s">
        <v>23</v>
      </c>
      <c r="U38" s="29"/>
      <c r="AA38" s="35"/>
    </row>
    <row r="39" spans="1:27" s="33" customFormat="1" ht="15.75">
      <c r="A39" s="24">
        <v>45421</v>
      </c>
      <c r="B39" s="25" t="s">
        <v>20</v>
      </c>
      <c r="C39" s="25" t="s">
        <v>64</v>
      </c>
      <c r="D39" s="25" t="s">
        <v>40</v>
      </c>
      <c r="E39" s="26">
        <v>0.33888888888888891</v>
      </c>
      <c r="F39" s="26">
        <v>0.34791666666666665</v>
      </c>
      <c r="G39" s="27">
        <v>9.0277777777777769E-3</v>
      </c>
      <c r="H39" s="26">
        <v>0.51388888888888884</v>
      </c>
      <c r="I39" s="27">
        <v>0.17499999999999999</v>
      </c>
      <c r="J39" s="27">
        <v>0.16597222222222222</v>
      </c>
      <c r="K39" s="28">
        <v>0.17499999999999999</v>
      </c>
      <c r="L39" s="28">
        <v>1.1111111111111072E-2</v>
      </c>
      <c r="M39" s="28">
        <v>0.51388888888888884</v>
      </c>
      <c r="N39" s="28">
        <v>0.17499999999999999</v>
      </c>
      <c r="O39" s="28">
        <v>0.51388888888888884</v>
      </c>
      <c r="P39" s="28">
        <v>0.51388888888888884</v>
      </c>
      <c r="Q39" s="28">
        <v>5.5555555555555913E-3</v>
      </c>
      <c r="R39" s="28" t="s">
        <v>23</v>
      </c>
      <c r="S39" s="29" t="s">
        <v>23</v>
      </c>
      <c r="T39" s="30" t="s">
        <v>23</v>
      </c>
      <c r="U39" s="29"/>
      <c r="AA39" s="35"/>
    </row>
    <row r="40" spans="1:27" s="33" customFormat="1" ht="15.75">
      <c r="A40" s="24">
        <v>45421</v>
      </c>
      <c r="B40" s="25" t="s">
        <v>20</v>
      </c>
      <c r="C40" s="25" t="s">
        <v>65</v>
      </c>
      <c r="D40" s="25" t="s">
        <v>40</v>
      </c>
      <c r="E40" s="26">
        <v>0.33888888888888891</v>
      </c>
      <c r="F40" s="26">
        <v>0.34652777777777777</v>
      </c>
      <c r="G40" s="27">
        <v>7.6388888888888886E-3</v>
      </c>
      <c r="H40" s="26">
        <v>0.51388888888888884</v>
      </c>
      <c r="I40" s="27">
        <v>0.17499999999999999</v>
      </c>
      <c r="J40" s="27">
        <v>0.16666666666666666</v>
      </c>
      <c r="K40" s="28">
        <v>0.17499999999999999</v>
      </c>
      <c r="L40" s="28">
        <v>1.1111111111111072E-2</v>
      </c>
      <c r="M40" s="28">
        <v>0.51388888888888884</v>
      </c>
      <c r="N40" s="28">
        <v>0.17499999999999999</v>
      </c>
      <c r="O40" s="28">
        <v>0.51388888888888884</v>
      </c>
      <c r="P40" s="28">
        <v>0.51388888888888884</v>
      </c>
      <c r="Q40" s="28">
        <v>5.5555555555555913E-3</v>
      </c>
      <c r="R40" s="28" t="s">
        <v>23</v>
      </c>
      <c r="S40" s="29" t="s">
        <v>23</v>
      </c>
      <c r="T40" s="30" t="s">
        <v>23</v>
      </c>
      <c r="U40" s="29"/>
      <c r="AA40" s="35"/>
    </row>
    <row r="41" spans="1:27" s="33" customFormat="1" ht="15.75">
      <c r="A41" s="24">
        <v>45421</v>
      </c>
      <c r="B41" s="25" t="s">
        <v>20</v>
      </c>
      <c r="C41" s="25" t="s">
        <v>66</v>
      </c>
      <c r="D41" s="25" t="s">
        <v>40</v>
      </c>
      <c r="E41" s="26">
        <v>0.34444444444444444</v>
      </c>
      <c r="F41" s="26">
        <v>0.35347222222222224</v>
      </c>
      <c r="G41" s="27">
        <v>9.0277777777777769E-3</v>
      </c>
      <c r="H41" s="26">
        <v>0.51944444444444449</v>
      </c>
      <c r="I41" s="27">
        <v>0.17499999999999999</v>
      </c>
      <c r="J41" s="27">
        <v>0.16597222222222222</v>
      </c>
      <c r="K41" s="28">
        <v>0.17499999999999999</v>
      </c>
      <c r="L41" s="28">
        <v>5.5555555555556468E-3</v>
      </c>
      <c r="M41" s="28">
        <v>0.51944444444444449</v>
      </c>
      <c r="N41" s="28">
        <v>0.17499999999999999</v>
      </c>
      <c r="O41" s="28">
        <v>0.51944444444444449</v>
      </c>
      <c r="P41" s="28">
        <v>0.52152777777777781</v>
      </c>
      <c r="Q41" s="28">
        <v>5.5555555555555358E-3</v>
      </c>
      <c r="R41" s="28" t="s">
        <v>23</v>
      </c>
      <c r="S41" s="29" t="s">
        <v>23</v>
      </c>
      <c r="T41" s="30" t="s">
        <v>23</v>
      </c>
      <c r="U41" s="29"/>
      <c r="AA41" s="35"/>
    </row>
    <row r="42" spans="1:27" s="33" customFormat="1" ht="15.75">
      <c r="A42" s="24">
        <v>45421</v>
      </c>
      <c r="B42" s="25" t="s">
        <v>20</v>
      </c>
      <c r="C42" s="25" t="s">
        <v>67</v>
      </c>
      <c r="D42" s="25" t="s">
        <v>40</v>
      </c>
      <c r="E42" s="26">
        <v>0.34444444444444444</v>
      </c>
      <c r="F42" s="26">
        <v>0.35347222222222224</v>
      </c>
      <c r="G42" s="27">
        <v>9.0277777777777769E-3</v>
      </c>
      <c r="H42" s="26">
        <v>0.52152777777777781</v>
      </c>
      <c r="I42" s="27">
        <v>0.17708333333333334</v>
      </c>
      <c r="J42" s="27">
        <v>0.16805555555555557</v>
      </c>
      <c r="K42" s="28">
        <v>0.17499999999999999</v>
      </c>
      <c r="L42" s="28">
        <v>5.5555555555556468E-3</v>
      </c>
      <c r="M42" s="28">
        <v>0.52152777777777781</v>
      </c>
      <c r="N42" s="28">
        <v>0.17708333333333334</v>
      </c>
      <c r="O42" s="28">
        <v>0.51944444444444449</v>
      </c>
      <c r="P42" s="28">
        <v>0.52152777777777781</v>
      </c>
      <c r="Q42" s="28">
        <v>5.5555555555555358E-3</v>
      </c>
      <c r="R42" s="28" t="s">
        <v>23</v>
      </c>
      <c r="S42" s="29" t="s">
        <v>23</v>
      </c>
      <c r="T42" s="30" t="s">
        <v>23</v>
      </c>
      <c r="U42" s="29"/>
      <c r="AA42" s="35"/>
    </row>
    <row r="43" spans="1:27" s="33" customFormat="1" ht="15.75">
      <c r="A43" s="24">
        <v>45421</v>
      </c>
      <c r="B43" s="25" t="s">
        <v>20</v>
      </c>
      <c r="C43" s="25" t="s">
        <v>68</v>
      </c>
      <c r="D43" s="25" t="s">
        <v>40</v>
      </c>
      <c r="E43" s="26">
        <v>0.34444444444444444</v>
      </c>
      <c r="F43" s="26">
        <v>0.34722222222222221</v>
      </c>
      <c r="G43" s="27">
        <v>2.7777777777777779E-3</v>
      </c>
      <c r="H43" s="26">
        <v>0.52152777777777781</v>
      </c>
      <c r="I43" s="27">
        <v>0.17708333333333334</v>
      </c>
      <c r="J43" s="27">
        <v>0.1736111111111111</v>
      </c>
      <c r="K43" s="28">
        <v>0.17499999999999999</v>
      </c>
      <c r="L43" s="28">
        <v>5.5555555555556468E-3</v>
      </c>
      <c r="M43" s="28">
        <v>0.52152777777777781</v>
      </c>
      <c r="N43" s="28">
        <v>0.17708333333333334</v>
      </c>
      <c r="O43" s="28">
        <v>0.51944444444444449</v>
      </c>
      <c r="P43" s="28">
        <v>0.52152777777777781</v>
      </c>
      <c r="Q43" s="28">
        <v>5.5555555555555358E-3</v>
      </c>
      <c r="R43" s="28" t="s">
        <v>23</v>
      </c>
      <c r="S43" s="29" t="s">
        <v>23</v>
      </c>
      <c r="T43" s="30" t="s">
        <v>23</v>
      </c>
      <c r="U43" s="29"/>
      <c r="AA43" s="35"/>
    </row>
    <row r="44" spans="1:27" s="33" customFormat="1" ht="15.75">
      <c r="A44" s="24">
        <v>45421</v>
      </c>
      <c r="B44" s="25" t="s">
        <v>20</v>
      </c>
      <c r="C44" s="25" t="s">
        <v>69</v>
      </c>
      <c r="D44" s="25" t="s">
        <v>40</v>
      </c>
      <c r="E44" s="26">
        <v>0.34444444444444444</v>
      </c>
      <c r="F44" s="26">
        <v>0.35347222222222224</v>
      </c>
      <c r="G44" s="27">
        <v>9.0277777777777769E-3</v>
      </c>
      <c r="H44" s="26">
        <v>0.51944444444444449</v>
      </c>
      <c r="I44" s="27">
        <v>0.17499999999999999</v>
      </c>
      <c r="J44" s="27">
        <v>0.16527777777777777</v>
      </c>
      <c r="K44" s="28">
        <v>0.17499999999999999</v>
      </c>
      <c r="L44" s="28">
        <v>5.5555555555556468E-3</v>
      </c>
      <c r="M44" s="28">
        <v>0.51944444444444449</v>
      </c>
      <c r="N44" s="28">
        <v>0.17499999999999999</v>
      </c>
      <c r="O44" s="28">
        <v>0.51944444444444449</v>
      </c>
      <c r="P44" s="28">
        <v>0.52152777777777781</v>
      </c>
      <c r="Q44" s="28">
        <v>5.5555555555555358E-3</v>
      </c>
      <c r="R44" s="28" t="s">
        <v>23</v>
      </c>
      <c r="S44" s="29" t="s">
        <v>23</v>
      </c>
      <c r="T44" s="30" t="s">
        <v>23</v>
      </c>
      <c r="U44" s="29"/>
      <c r="AA44" s="35"/>
    </row>
    <row r="45" spans="1:27" s="33" customFormat="1" ht="15.75">
      <c r="A45" s="24">
        <v>45421</v>
      </c>
      <c r="B45" s="25" t="s">
        <v>20</v>
      </c>
      <c r="C45" s="25" t="s">
        <v>70</v>
      </c>
      <c r="D45" s="25" t="s">
        <v>40</v>
      </c>
      <c r="E45" s="26">
        <v>0.35</v>
      </c>
      <c r="F45" s="26">
        <v>0.35</v>
      </c>
      <c r="G45" s="27">
        <v>0</v>
      </c>
      <c r="H45" s="26">
        <v>0.54027777777777775</v>
      </c>
      <c r="I45" s="27">
        <v>0.19027777777777777</v>
      </c>
      <c r="J45" s="27">
        <v>0.18958333333333333</v>
      </c>
      <c r="K45" s="28">
        <v>0.18680555555555556</v>
      </c>
      <c r="L45" s="28">
        <v>1.7361111111111049E-2</v>
      </c>
      <c r="M45" s="28">
        <v>0.54027777777777775</v>
      </c>
      <c r="N45" s="28">
        <v>0.19027777777777777</v>
      </c>
      <c r="O45" s="28">
        <v>0.53680555555555554</v>
      </c>
      <c r="P45" s="28">
        <v>0.54027777777777775</v>
      </c>
      <c r="Q45" s="28">
        <v>5.5555555555555358E-3</v>
      </c>
      <c r="R45" s="28" t="s">
        <v>71</v>
      </c>
      <c r="S45" s="29" t="s">
        <v>70</v>
      </c>
      <c r="T45" s="30">
        <v>0.35</v>
      </c>
      <c r="U45" s="29"/>
      <c r="AA45" s="35"/>
    </row>
    <row r="46" spans="1:27" s="33" customFormat="1" ht="15.75">
      <c r="A46" s="24">
        <v>45421</v>
      </c>
      <c r="B46" s="25" t="s">
        <v>20</v>
      </c>
      <c r="C46" s="25" t="s">
        <v>72</v>
      </c>
      <c r="D46" s="25" t="s">
        <v>40</v>
      </c>
      <c r="E46" s="26">
        <v>0.35</v>
      </c>
      <c r="F46" s="26">
        <v>0.35208333333333336</v>
      </c>
      <c r="G46" s="27">
        <v>2.0833333333333333E-3</v>
      </c>
      <c r="H46" s="26">
        <v>0.53680555555555554</v>
      </c>
      <c r="I46" s="27">
        <v>0.18680555555555556</v>
      </c>
      <c r="J46" s="27">
        <v>0.18472222222222223</v>
      </c>
      <c r="K46" s="28">
        <v>0.18680555555555556</v>
      </c>
      <c r="L46" s="28">
        <v>1.7361111111111049E-2</v>
      </c>
      <c r="M46" s="28">
        <v>0.53680555555555554</v>
      </c>
      <c r="N46" s="28">
        <v>0.18680555555555556</v>
      </c>
      <c r="O46" s="28">
        <v>0.53680555555555554</v>
      </c>
      <c r="P46" s="28">
        <v>0.54027777777777775</v>
      </c>
      <c r="Q46" s="28">
        <v>5.5555555555555358E-3</v>
      </c>
      <c r="R46" s="28" t="s">
        <v>71</v>
      </c>
      <c r="S46" s="29" t="s">
        <v>72</v>
      </c>
      <c r="T46" s="30">
        <v>0.35</v>
      </c>
      <c r="U46" s="29"/>
      <c r="AA46" s="35"/>
    </row>
    <row r="47" spans="1:27" s="33" customFormat="1" ht="15.75">
      <c r="A47" s="24">
        <v>45421</v>
      </c>
      <c r="B47" s="25" t="s">
        <v>20</v>
      </c>
      <c r="C47" s="25" t="s">
        <v>73</v>
      </c>
      <c r="D47" s="25" t="s">
        <v>40</v>
      </c>
      <c r="E47" s="26">
        <v>0.35</v>
      </c>
      <c r="F47" s="26">
        <v>0.34861111111111109</v>
      </c>
      <c r="G47" s="27">
        <v>6.9444444444444447E-4</v>
      </c>
      <c r="H47" s="26">
        <v>0.54027777777777775</v>
      </c>
      <c r="I47" s="27">
        <v>0.19027777777777777</v>
      </c>
      <c r="J47" s="27">
        <v>0.19097222222222221</v>
      </c>
      <c r="K47" s="28">
        <v>0.18680555555555556</v>
      </c>
      <c r="L47" s="28">
        <v>1.7361111111111049E-2</v>
      </c>
      <c r="M47" s="28">
        <v>0.54027777777777775</v>
      </c>
      <c r="N47" s="28">
        <v>0.19027777777777777</v>
      </c>
      <c r="O47" s="28">
        <v>0.53680555555555554</v>
      </c>
      <c r="P47" s="28">
        <v>0.54027777777777775</v>
      </c>
      <c r="Q47" s="28">
        <v>5.5555555555555358E-3</v>
      </c>
      <c r="R47" s="28" t="s">
        <v>71</v>
      </c>
      <c r="S47" s="29" t="s">
        <v>73</v>
      </c>
      <c r="T47" s="30">
        <v>0.35</v>
      </c>
      <c r="U47" s="29"/>
      <c r="AA47" s="35"/>
    </row>
    <row r="48" spans="1:27" s="33" customFormat="1" ht="15.75">
      <c r="A48" s="24">
        <v>45421</v>
      </c>
      <c r="B48" s="25" t="s">
        <v>20</v>
      </c>
      <c r="C48" s="25" t="s">
        <v>74</v>
      </c>
      <c r="D48" s="25" t="s">
        <v>40</v>
      </c>
      <c r="E48" s="26">
        <v>0.35</v>
      </c>
      <c r="F48" s="26">
        <v>0.35138888888888886</v>
      </c>
      <c r="G48" s="27">
        <v>1.3888888888888889E-3</v>
      </c>
      <c r="H48" s="26">
        <v>0.53680555555555554</v>
      </c>
      <c r="I48" s="27">
        <v>0.18680555555555556</v>
      </c>
      <c r="J48" s="27">
        <v>0.18541666666666667</v>
      </c>
      <c r="K48" s="28">
        <v>0.18680555555555556</v>
      </c>
      <c r="L48" s="28">
        <v>1.7361111111111049E-2</v>
      </c>
      <c r="M48" s="28">
        <v>0.53680555555555554</v>
      </c>
      <c r="N48" s="28">
        <v>0.18680555555555556</v>
      </c>
      <c r="O48" s="28">
        <v>0.53680555555555554</v>
      </c>
      <c r="P48" s="28">
        <v>0.54027777777777775</v>
      </c>
      <c r="Q48" s="28">
        <v>5.5555555555555358E-3</v>
      </c>
      <c r="R48" s="28" t="s">
        <v>71</v>
      </c>
      <c r="S48" s="29" t="s">
        <v>74</v>
      </c>
      <c r="T48" s="30">
        <v>0.35</v>
      </c>
      <c r="U48" s="29"/>
      <c r="AA48" s="35"/>
    </row>
    <row r="49" spans="1:27" s="33" customFormat="1" ht="15.75">
      <c r="A49" s="24">
        <v>45421</v>
      </c>
      <c r="B49" s="25" t="s">
        <v>20</v>
      </c>
      <c r="C49" s="25" t="s">
        <v>75</v>
      </c>
      <c r="D49" s="25" t="s">
        <v>40</v>
      </c>
      <c r="E49" s="26">
        <v>0.35555555555555557</v>
      </c>
      <c r="F49" s="26">
        <v>0.36041666666666666</v>
      </c>
      <c r="G49" s="27">
        <v>4.8611111111111112E-3</v>
      </c>
      <c r="H49" s="25" t="s">
        <v>76</v>
      </c>
      <c r="I49" s="27">
        <v>0.1875</v>
      </c>
      <c r="J49" s="27">
        <v>0.18263888888888888</v>
      </c>
      <c r="K49" s="28">
        <v>0.1875</v>
      </c>
      <c r="L49" s="28">
        <v>6.2499999999999778E-3</v>
      </c>
      <c r="M49" s="28">
        <v>0.54305555555555551</v>
      </c>
      <c r="N49" s="28">
        <v>0.1875</v>
      </c>
      <c r="O49" s="28">
        <v>0.54305555555555551</v>
      </c>
      <c r="P49" s="28">
        <v>0.54305555555555551</v>
      </c>
      <c r="Q49" s="28">
        <v>5.5555555555555913E-3</v>
      </c>
      <c r="R49" s="28" t="s">
        <v>23</v>
      </c>
      <c r="S49" s="29" t="s">
        <v>23</v>
      </c>
      <c r="T49" s="30" t="s">
        <v>23</v>
      </c>
      <c r="U49" s="29"/>
      <c r="AA49" s="35"/>
    </row>
    <row r="50" spans="1:27" s="33" customFormat="1" ht="15.75">
      <c r="A50" s="24">
        <v>45421</v>
      </c>
      <c r="B50" s="25" t="s">
        <v>20</v>
      </c>
      <c r="C50" s="25" t="s">
        <v>77</v>
      </c>
      <c r="D50" s="25" t="s">
        <v>40</v>
      </c>
      <c r="E50" s="26">
        <v>0.35555555555555557</v>
      </c>
      <c r="F50" s="26">
        <v>0.35416666666666669</v>
      </c>
      <c r="G50" s="27">
        <v>6.9444444444444447E-4</v>
      </c>
      <c r="H50" s="25" t="s">
        <v>76</v>
      </c>
      <c r="I50" s="27">
        <v>0.1875</v>
      </c>
      <c r="J50" s="27">
        <v>0.18888888888888888</v>
      </c>
      <c r="K50" s="28">
        <v>0.1875</v>
      </c>
      <c r="L50" s="28">
        <v>6.2499999999999778E-3</v>
      </c>
      <c r="M50" s="28">
        <v>0.54305555555555551</v>
      </c>
      <c r="N50" s="28">
        <v>0.1875</v>
      </c>
      <c r="O50" s="28">
        <v>0.54305555555555551</v>
      </c>
      <c r="P50" s="28">
        <v>0.54305555555555551</v>
      </c>
      <c r="Q50" s="28">
        <v>5.5555555555555913E-3</v>
      </c>
      <c r="R50" s="28" t="s">
        <v>23</v>
      </c>
      <c r="S50" s="29" t="s">
        <v>23</v>
      </c>
      <c r="T50" s="30" t="s">
        <v>23</v>
      </c>
      <c r="U50" s="29"/>
      <c r="AA50" s="35"/>
    </row>
    <row r="51" spans="1:27" s="33" customFormat="1" ht="15.75">
      <c r="A51" s="24">
        <v>45421</v>
      </c>
      <c r="B51" s="25" t="s">
        <v>20</v>
      </c>
      <c r="C51" s="25" t="s">
        <v>78</v>
      </c>
      <c r="D51" s="25" t="s">
        <v>40</v>
      </c>
      <c r="E51" s="26">
        <v>0.36666666666666664</v>
      </c>
      <c r="F51" s="26">
        <v>0.37361111111111112</v>
      </c>
      <c r="G51" s="27">
        <v>6.9444444444444441E-3</v>
      </c>
      <c r="H51" s="25" t="s">
        <v>79</v>
      </c>
      <c r="I51" s="27">
        <v>0.18333333333333332</v>
      </c>
      <c r="J51" s="27">
        <v>0.17569444444444443</v>
      </c>
      <c r="K51" s="28">
        <v>0.18333333333333332</v>
      </c>
      <c r="L51" s="28">
        <v>6.9444444444445308E-3</v>
      </c>
      <c r="M51" s="28">
        <v>0.55000000000000004</v>
      </c>
      <c r="N51" s="28">
        <v>0.18333333333333332</v>
      </c>
      <c r="O51" s="28">
        <v>0.55000000000000004</v>
      </c>
      <c r="P51" s="28">
        <v>0.55069444444444449</v>
      </c>
      <c r="Q51" s="28">
        <v>1.1111111111111072E-2</v>
      </c>
      <c r="R51" s="28" t="s">
        <v>23</v>
      </c>
      <c r="S51" s="29" t="s">
        <v>23</v>
      </c>
      <c r="T51" s="30" t="s">
        <v>23</v>
      </c>
      <c r="U51" s="29"/>
      <c r="AA51" s="35"/>
    </row>
    <row r="52" spans="1:27" s="33" customFormat="1" ht="15.75">
      <c r="A52" s="24">
        <v>45421</v>
      </c>
      <c r="B52" s="25" t="s">
        <v>20</v>
      </c>
      <c r="C52" s="25" t="s">
        <v>80</v>
      </c>
      <c r="D52" s="25" t="s">
        <v>40</v>
      </c>
      <c r="E52" s="26">
        <v>0.36666666666666664</v>
      </c>
      <c r="F52" s="26">
        <v>0.37430555555555556</v>
      </c>
      <c r="G52" s="27">
        <v>7.6388888888888886E-3</v>
      </c>
      <c r="H52" s="25" t="s">
        <v>79</v>
      </c>
      <c r="I52" s="27">
        <v>0.18333333333333332</v>
      </c>
      <c r="J52" s="27">
        <v>0.17569444444444443</v>
      </c>
      <c r="K52" s="28">
        <v>0.18333333333333332</v>
      </c>
      <c r="L52" s="28">
        <v>6.9444444444445308E-3</v>
      </c>
      <c r="M52" s="28">
        <v>0.55000000000000004</v>
      </c>
      <c r="N52" s="28">
        <v>0.18333333333333332</v>
      </c>
      <c r="O52" s="28">
        <v>0.55000000000000004</v>
      </c>
      <c r="P52" s="28">
        <v>0.55069444444444449</v>
      </c>
      <c r="Q52" s="28">
        <v>1.1111111111111072E-2</v>
      </c>
      <c r="R52" s="28" t="s">
        <v>23</v>
      </c>
      <c r="S52" s="29" t="s">
        <v>23</v>
      </c>
      <c r="T52" s="30" t="s">
        <v>23</v>
      </c>
      <c r="U52" s="29"/>
      <c r="AA52" s="35"/>
    </row>
    <row r="53" spans="1:27" s="33" customFormat="1" ht="15.75">
      <c r="A53" s="24">
        <v>45421</v>
      </c>
      <c r="B53" s="25" t="s">
        <v>20</v>
      </c>
      <c r="C53" s="25" t="s">
        <v>81</v>
      </c>
      <c r="D53" s="25" t="s">
        <v>40</v>
      </c>
      <c r="E53" s="26">
        <v>0.36666666666666664</v>
      </c>
      <c r="F53" s="26">
        <v>0.37361111111111112</v>
      </c>
      <c r="G53" s="27">
        <v>6.9444444444444441E-3</v>
      </c>
      <c r="H53" s="25" t="s">
        <v>79</v>
      </c>
      <c r="I53" s="27">
        <v>0.18333333333333332</v>
      </c>
      <c r="J53" s="27">
        <v>0.1763888888888889</v>
      </c>
      <c r="K53" s="28">
        <v>0.18333333333333332</v>
      </c>
      <c r="L53" s="28">
        <v>6.9444444444445308E-3</v>
      </c>
      <c r="M53" s="28">
        <v>0.55000000000000004</v>
      </c>
      <c r="N53" s="28">
        <v>0.18333333333333332</v>
      </c>
      <c r="O53" s="28">
        <v>0.55000000000000004</v>
      </c>
      <c r="P53" s="28">
        <v>0.55069444444444449</v>
      </c>
      <c r="Q53" s="28">
        <v>1.1111111111111072E-2</v>
      </c>
      <c r="R53" s="28" t="s">
        <v>23</v>
      </c>
      <c r="S53" s="29" t="s">
        <v>23</v>
      </c>
      <c r="T53" s="30" t="s">
        <v>23</v>
      </c>
      <c r="U53" s="29"/>
      <c r="AA53" s="35"/>
    </row>
    <row r="54" spans="1:27" s="33" customFormat="1" ht="15.75">
      <c r="A54" s="24">
        <v>45421</v>
      </c>
      <c r="B54" s="25" t="s">
        <v>20</v>
      </c>
      <c r="C54" s="25" t="s">
        <v>82</v>
      </c>
      <c r="D54" s="25" t="s">
        <v>40</v>
      </c>
      <c r="E54" s="26">
        <v>0.36666666666666664</v>
      </c>
      <c r="F54" s="26">
        <v>0.37430555555555556</v>
      </c>
      <c r="G54" s="27">
        <v>7.6388888888888886E-3</v>
      </c>
      <c r="H54" s="25" t="s">
        <v>83</v>
      </c>
      <c r="I54" s="27">
        <v>0.18402777777777779</v>
      </c>
      <c r="J54" s="27">
        <v>0.17569444444444443</v>
      </c>
      <c r="K54" s="28">
        <v>0.18333333333333332</v>
      </c>
      <c r="L54" s="28">
        <v>6.9444444444445308E-3</v>
      </c>
      <c r="M54" s="28">
        <v>0.55069444444444449</v>
      </c>
      <c r="N54" s="28">
        <v>0.18402777777777779</v>
      </c>
      <c r="O54" s="28">
        <v>0.55000000000000004</v>
      </c>
      <c r="P54" s="28">
        <v>0.55069444444444449</v>
      </c>
      <c r="Q54" s="28">
        <v>1.1111111111111072E-2</v>
      </c>
      <c r="R54" s="28" t="s">
        <v>23</v>
      </c>
      <c r="S54" s="29" t="s">
        <v>23</v>
      </c>
      <c r="T54" s="30" t="s">
        <v>23</v>
      </c>
      <c r="U54" s="29"/>
      <c r="AA54" s="35"/>
    </row>
    <row r="55" spans="1:27" s="33" customFormat="1" ht="15.75">
      <c r="A55" s="24">
        <v>45421</v>
      </c>
      <c r="B55" s="25" t="s">
        <v>20</v>
      </c>
      <c r="C55" s="25" t="s">
        <v>84</v>
      </c>
      <c r="D55" s="25" t="s">
        <v>22</v>
      </c>
      <c r="E55" s="26">
        <v>0.41666666666666669</v>
      </c>
      <c r="F55" s="26">
        <v>0.40833333333333333</v>
      </c>
      <c r="G55" s="27">
        <v>7.6388888888888886E-3</v>
      </c>
      <c r="H55" s="26">
        <v>0.51527777777777772</v>
      </c>
      <c r="I55" s="27">
        <v>9.8611111111111108E-2</v>
      </c>
      <c r="J55" s="27">
        <v>0.10625</v>
      </c>
      <c r="K55" s="28">
        <v>9.8611111111111108E-2</v>
      </c>
      <c r="L55" s="28">
        <v>0</v>
      </c>
      <c r="M55" s="28">
        <v>0.51527777777777772</v>
      </c>
      <c r="N55" s="28">
        <v>9.8611111111111108E-2</v>
      </c>
      <c r="O55" s="28">
        <v>0.51527777777777772</v>
      </c>
      <c r="P55" s="28">
        <v>0.51597222222222228</v>
      </c>
      <c r="Q55" s="28">
        <v>0</v>
      </c>
      <c r="R55" s="28" t="s">
        <v>23</v>
      </c>
      <c r="S55" s="29" t="s">
        <v>23</v>
      </c>
      <c r="T55" s="30" t="s">
        <v>23</v>
      </c>
      <c r="U55" s="29"/>
      <c r="AA55" s="35"/>
    </row>
    <row r="56" spans="1:27" s="33" customFormat="1" ht="15.75">
      <c r="A56" s="24">
        <v>45421</v>
      </c>
      <c r="B56" s="25" t="s">
        <v>20</v>
      </c>
      <c r="C56" s="25" t="s">
        <v>85</v>
      </c>
      <c r="D56" s="25" t="s">
        <v>22</v>
      </c>
      <c r="E56" s="26">
        <v>0.41666666666666669</v>
      </c>
      <c r="F56" s="26">
        <v>0.40833333333333333</v>
      </c>
      <c r="G56" s="27">
        <v>7.6388888888888886E-3</v>
      </c>
      <c r="H56" s="26">
        <v>0.51597222222222228</v>
      </c>
      <c r="I56" s="27">
        <v>9.930555555555555E-2</v>
      </c>
      <c r="J56" s="27">
        <v>0.10694444444444444</v>
      </c>
      <c r="K56" s="28">
        <v>9.8611111111111108E-2</v>
      </c>
      <c r="L56" s="28">
        <v>0</v>
      </c>
      <c r="M56" s="28">
        <v>0.51597222222222228</v>
      </c>
      <c r="N56" s="28">
        <v>9.930555555555555E-2</v>
      </c>
      <c r="O56" s="28">
        <v>0.51527777777777772</v>
      </c>
      <c r="P56" s="28">
        <v>0.51597222222222228</v>
      </c>
      <c r="Q56" s="28">
        <v>0</v>
      </c>
      <c r="R56" s="28" t="s">
        <v>23</v>
      </c>
      <c r="S56" s="29" t="s">
        <v>23</v>
      </c>
      <c r="T56" s="30" t="s">
        <v>23</v>
      </c>
      <c r="U56" s="29"/>
      <c r="AA56" s="35"/>
    </row>
    <row r="57" spans="1:27" s="33" customFormat="1" ht="15.75">
      <c r="A57" s="24">
        <v>45421</v>
      </c>
      <c r="B57" s="25" t="s">
        <v>20</v>
      </c>
      <c r="C57" s="25" t="s">
        <v>86</v>
      </c>
      <c r="D57" s="25" t="s">
        <v>22</v>
      </c>
      <c r="E57" s="26">
        <v>0.41666666666666669</v>
      </c>
      <c r="F57" s="26">
        <v>0.40833333333333333</v>
      </c>
      <c r="G57" s="27">
        <v>7.6388888888888886E-3</v>
      </c>
      <c r="H57" s="26">
        <v>0.51597222222222228</v>
      </c>
      <c r="I57" s="27">
        <v>9.930555555555555E-2</v>
      </c>
      <c r="J57" s="27">
        <v>0.10694444444444444</v>
      </c>
      <c r="K57" s="28">
        <v>9.8611111111111108E-2</v>
      </c>
      <c r="L57" s="28">
        <v>0</v>
      </c>
      <c r="M57" s="28">
        <v>0.51597222222222228</v>
      </c>
      <c r="N57" s="28">
        <v>9.930555555555555E-2</v>
      </c>
      <c r="O57" s="28">
        <v>0.51527777777777772</v>
      </c>
      <c r="P57" s="28">
        <v>0.51597222222222228</v>
      </c>
      <c r="Q57" s="28">
        <v>0</v>
      </c>
      <c r="R57" s="28" t="s">
        <v>23</v>
      </c>
      <c r="S57" s="29" t="s">
        <v>23</v>
      </c>
      <c r="T57" s="30" t="s">
        <v>23</v>
      </c>
      <c r="U57" s="29"/>
      <c r="AA57" s="35"/>
    </row>
    <row r="58" spans="1:27" s="33" customFormat="1" ht="15.75">
      <c r="A58" s="24">
        <v>45421</v>
      </c>
      <c r="B58" s="25" t="s">
        <v>20</v>
      </c>
      <c r="C58" s="25" t="s">
        <v>87</v>
      </c>
      <c r="D58" s="25" t="s">
        <v>22</v>
      </c>
      <c r="E58" s="26">
        <v>0.41666666666666669</v>
      </c>
      <c r="F58" s="26">
        <v>0.40763888888888888</v>
      </c>
      <c r="G58" s="27">
        <v>8.3333333333333332E-3</v>
      </c>
      <c r="H58" s="26">
        <v>0.51527777777777772</v>
      </c>
      <c r="I58" s="27">
        <v>9.8611111111111108E-2</v>
      </c>
      <c r="J58" s="27">
        <v>0.1076388888888889</v>
      </c>
      <c r="K58" s="28">
        <v>9.8611111111111108E-2</v>
      </c>
      <c r="L58" s="28">
        <v>0</v>
      </c>
      <c r="M58" s="28">
        <v>0.51527777777777772</v>
      </c>
      <c r="N58" s="28">
        <v>9.8611111111111108E-2</v>
      </c>
      <c r="O58" s="28">
        <v>0.51527777777777772</v>
      </c>
      <c r="P58" s="28">
        <v>0.51597222222222228</v>
      </c>
      <c r="Q58" s="28">
        <v>0</v>
      </c>
      <c r="R58" s="28" t="s">
        <v>23</v>
      </c>
      <c r="S58" s="29" t="s">
        <v>23</v>
      </c>
      <c r="T58" s="30" t="s">
        <v>23</v>
      </c>
      <c r="U58" s="29"/>
      <c r="AA58" s="35"/>
    </row>
    <row r="59" spans="1:27" s="33" customFormat="1" ht="15.75">
      <c r="A59" s="24">
        <v>45421</v>
      </c>
      <c r="B59" s="25" t="s">
        <v>20</v>
      </c>
      <c r="C59" s="25" t="s">
        <v>88</v>
      </c>
      <c r="D59" s="25" t="s">
        <v>22</v>
      </c>
      <c r="E59" s="26">
        <v>0.42222222222222222</v>
      </c>
      <c r="F59" s="26">
        <v>0.43055555555555558</v>
      </c>
      <c r="G59" s="27">
        <v>8.3333333333333332E-3</v>
      </c>
      <c r="H59" s="26">
        <v>0.51944444444444449</v>
      </c>
      <c r="I59" s="27">
        <v>9.7222222222222224E-2</v>
      </c>
      <c r="J59" s="27">
        <v>8.8888888888888892E-2</v>
      </c>
      <c r="K59" s="28">
        <v>9.7222222222222224E-2</v>
      </c>
      <c r="L59" s="28">
        <v>4.1666666666667629E-3</v>
      </c>
      <c r="M59" s="28">
        <v>0.51944444444444449</v>
      </c>
      <c r="N59" s="28">
        <v>9.7222222222222224E-2</v>
      </c>
      <c r="O59" s="28">
        <v>0.51944444444444449</v>
      </c>
      <c r="P59" s="28">
        <v>0.51944444444444449</v>
      </c>
      <c r="Q59" s="28">
        <v>5.5555555555555358E-3</v>
      </c>
      <c r="R59" s="28" t="s">
        <v>23</v>
      </c>
      <c r="S59" s="29" t="s">
        <v>23</v>
      </c>
      <c r="T59" s="30" t="s">
        <v>23</v>
      </c>
      <c r="U59" s="29"/>
      <c r="AA59" s="35"/>
    </row>
    <row r="60" spans="1:27" s="33" customFormat="1" ht="15.75">
      <c r="A60" s="24">
        <v>45421</v>
      </c>
      <c r="B60" s="25" t="s">
        <v>20</v>
      </c>
      <c r="C60" s="25" t="s">
        <v>89</v>
      </c>
      <c r="D60" s="25" t="s">
        <v>22</v>
      </c>
      <c r="E60" s="26">
        <v>0.42222222222222222</v>
      </c>
      <c r="F60" s="26">
        <v>0.42986111111111114</v>
      </c>
      <c r="G60" s="27">
        <v>7.6388888888888886E-3</v>
      </c>
      <c r="H60" s="26">
        <v>0.51944444444444449</v>
      </c>
      <c r="I60" s="27">
        <v>9.7222222222222224E-2</v>
      </c>
      <c r="J60" s="27">
        <v>8.9583333333333334E-2</v>
      </c>
      <c r="K60" s="28">
        <v>9.7222222222222224E-2</v>
      </c>
      <c r="L60" s="28">
        <v>4.1666666666667629E-3</v>
      </c>
      <c r="M60" s="28">
        <v>0.51944444444444449</v>
      </c>
      <c r="N60" s="28">
        <v>9.7222222222222224E-2</v>
      </c>
      <c r="O60" s="28">
        <v>0.51944444444444449</v>
      </c>
      <c r="P60" s="28">
        <v>0.51944444444444449</v>
      </c>
      <c r="Q60" s="28">
        <v>5.5555555555555358E-3</v>
      </c>
      <c r="R60" s="28" t="s">
        <v>23</v>
      </c>
      <c r="S60" s="29" t="s">
        <v>23</v>
      </c>
      <c r="T60" s="30" t="s">
        <v>23</v>
      </c>
      <c r="U60" s="29"/>
      <c r="AA60" s="35"/>
    </row>
    <row r="61" spans="1:27" s="33" customFormat="1" ht="15.75">
      <c r="A61" s="24">
        <v>45421</v>
      </c>
      <c r="B61" s="25" t="s">
        <v>20</v>
      </c>
      <c r="C61" s="25" t="s">
        <v>90</v>
      </c>
      <c r="D61" s="25" t="s">
        <v>22</v>
      </c>
      <c r="E61" s="26">
        <v>0.42777777777777776</v>
      </c>
      <c r="F61" s="26">
        <v>0.42777777777777776</v>
      </c>
      <c r="G61" s="27">
        <v>0</v>
      </c>
      <c r="H61" s="26">
        <v>0.52430555555555558</v>
      </c>
      <c r="I61" s="27">
        <v>9.6527777777777782E-2</v>
      </c>
      <c r="J61" s="27">
        <v>9.6527777777777782E-2</v>
      </c>
      <c r="K61" s="28">
        <v>9.6527777777777782E-2</v>
      </c>
      <c r="L61" s="28">
        <v>4.8611111111110938E-3</v>
      </c>
      <c r="M61" s="28">
        <v>0.52430555555555558</v>
      </c>
      <c r="N61" s="28">
        <v>9.6527777777777782E-2</v>
      </c>
      <c r="O61" s="28">
        <v>0.52430555555555558</v>
      </c>
      <c r="P61" s="28">
        <v>0.52430555555555558</v>
      </c>
      <c r="Q61" s="28">
        <v>5.5555555555555358E-3</v>
      </c>
      <c r="R61" s="28" t="s">
        <v>23</v>
      </c>
      <c r="S61" s="29" t="s">
        <v>23</v>
      </c>
      <c r="T61" s="30" t="s">
        <v>23</v>
      </c>
      <c r="U61" s="29"/>
      <c r="AA61" s="35"/>
    </row>
    <row r="62" spans="1:27" s="33" customFormat="1" ht="15.75">
      <c r="A62" s="24">
        <v>45421</v>
      </c>
      <c r="B62" s="25" t="s">
        <v>20</v>
      </c>
      <c r="C62" s="25" t="s">
        <v>91</v>
      </c>
      <c r="D62" s="25" t="s">
        <v>22</v>
      </c>
      <c r="E62" s="26">
        <v>0.42777777777777776</v>
      </c>
      <c r="F62" s="26">
        <v>0.43611111111111112</v>
      </c>
      <c r="G62" s="27">
        <v>8.3333333333333332E-3</v>
      </c>
      <c r="H62" s="26">
        <v>0.52430555555555558</v>
      </c>
      <c r="I62" s="27">
        <v>9.6527777777777782E-2</v>
      </c>
      <c r="J62" s="27">
        <v>8.819444444444445E-2</v>
      </c>
      <c r="K62" s="28">
        <v>9.6527777777777782E-2</v>
      </c>
      <c r="L62" s="28">
        <v>4.8611111111110938E-3</v>
      </c>
      <c r="M62" s="28">
        <v>0.52430555555555558</v>
      </c>
      <c r="N62" s="28">
        <v>9.6527777777777782E-2</v>
      </c>
      <c r="O62" s="28">
        <v>0.52430555555555558</v>
      </c>
      <c r="P62" s="28">
        <v>0.52430555555555558</v>
      </c>
      <c r="Q62" s="28">
        <v>5.5555555555555358E-3</v>
      </c>
      <c r="R62" s="28" t="s">
        <v>23</v>
      </c>
      <c r="S62" s="29" t="s">
        <v>23</v>
      </c>
      <c r="T62" s="30" t="s">
        <v>23</v>
      </c>
      <c r="U62" s="29"/>
      <c r="AA62" s="35"/>
    </row>
    <row r="63" spans="1:27" s="33" customFormat="1" ht="15.75">
      <c r="A63" s="24">
        <v>45421</v>
      </c>
      <c r="B63" s="25" t="s">
        <v>20</v>
      </c>
      <c r="C63" s="25" t="s">
        <v>92</v>
      </c>
      <c r="D63" s="25" t="s">
        <v>22</v>
      </c>
      <c r="E63" s="26">
        <v>0.42777777777777776</v>
      </c>
      <c r="F63" s="26">
        <v>0.46250000000000002</v>
      </c>
      <c r="G63" s="27">
        <v>3.4722222222222224E-2</v>
      </c>
      <c r="H63" s="26">
        <v>0.52430555555555558</v>
      </c>
      <c r="I63" s="27">
        <v>9.6527777777777782E-2</v>
      </c>
      <c r="J63" s="27">
        <v>6.1111111111111109E-2</v>
      </c>
      <c r="K63" s="28">
        <v>9.6527777777777782E-2</v>
      </c>
      <c r="L63" s="28">
        <v>4.8611111111110938E-3</v>
      </c>
      <c r="M63" s="28">
        <v>0.52430555555555558</v>
      </c>
      <c r="N63" s="28">
        <v>9.6527777777777782E-2</v>
      </c>
      <c r="O63" s="28">
        <v>0.52430555555555558</v>
      </c>
      <c r="P63" s="28">
        <v>0.52430555555555558</v>
      </c>
      <c r="Q63" s="28">
        <v>5.5555555555555358E-3</v>
      </c>
      <c r="R63" s="28" t="s">
        <v>23</v>
      </c>
      <c r="S63" s="29" t="s">
        <v>23</v>
      </c>
      <c r="T63" s="30" t="s">
        <v>23</v>
      </c>
      <c r="U63" s="29"/>
      <c r="AA63" s="35"/>
    </row>
    <row r="64" spans="1:27" s="33" customFormat="1" ht="15.75">
      <c r="A64" s="24">
        <v>45421</v>
      </c>
      <c r="B64" s="25" t="s">
        <v>20</v>
      </c>
      <c r="C64" s="25" t="s">
        <v>93</v>
      </c>
      <c r="D64" s="25" t="s">
        <v>22</v>
      </c>
      <c r="E64" s="26">
        <v>0.42777777777777776</v>
      </c>
      <c r="F64" s="26">
        <v>0.42430555555555555</v>
      </c>
      <c r="G64" s="27">
        <v>2.7777777777777779E-3</v>
      </c>
      <c r="H64" s="26">
        <v>0.52430555555555558</v>
      </c>
      <c r="I64" s="27">
        <v>9.6527777777777782E-2</v>
      </c>
      <c r="J64" s="27">
        <v>9.930555555555555E-2</v>
      </c>
      <c r="K64" s="28">
        <v>9.6527777777777782E-2</v>
      </c>
      <c r="L64" s="28">
        <v>4.8611111111110938E-3</v>
      </c>
      <c r="M64" s="28">
        <v>0.52430555555555558</v>
      </c>
      <c r="N64" s="28">
        <v>9.6527777777777782E-2</v>
      </c>
      <c r="O64" s="28">
        <v>0.52430555555555558</v>
      </c>
      <c r="P64" s="28">
        <v>0.52430555555555558</v>
      </c>
      <c r="Q64" s="28">
        <v>5.5555555555555358E-3</v>
      </c>
      <c r="R64" s="28" t="s">
        <v>23</v>
      </c>
      <c r="S64" s="29" t="s">
        <v>23</v>
      </c>
      <c r="T64" s="30" t="s">
        <v>23</v>
      </c>
      <c r="U64" s="29"/>
      <c r="AA64" s="35"/>
    </row>
    <row r="65" spans="1:27" s="33" customFormat="1" ht="15.75">
      <c r="A65" s="24">
        <v>45421</v>
      </c>
      <c r="B65" s="25" t="s">
        <v>20</v>
      </c>
      <c r="C65" s="25" t="s">
        <v>94</v>
      </c>
      <c r="D65" s="25" t="s">
        <v>22</v>
      </c>
      <c r="E65" s="26">
        <v>0.43888888888888888</v>
      </c>
      <c r="F65" s="26">
        <v>0.43472222222222223</v>
      </c>
      <c r="G65" s="27">
        <v>3.472222222222222E-3</v>
      </c>
      <c r="H65" s="25" t="s">
        <v>95</v>
      </c>
      <c r="I65" s="27">
        <v>0.10277777777777777</v>
      </c>
      <c r="J65" s="27">
        <v>0.10694444444444444</v>
      </c>
      <c r="K65" s="28">
        <v>9.0972222222222218E-2</v>
      </c>
      <c r="L65" s="28">
        <v>5.5555555555555358E-3</v>
      </c>
      <c r="M65" s="28">
        <v>0.54166666666666663</v>
      </c>
      <c r="N65" s="28">
        <v>0.10277777777777777</v>
      </c>
      <c r="O65" s="28">
        <v>0.52986111111111112</v>
      </c>
      <c r="P65" s="28">
        <v>0.54166666666666663</v>
      </c>
      <c r="Q65" s="28">
        <v>1.1111111111111127E-2</v>
      </c>
      <c r="R65" s="28" t="s">
        <v>23</v>
      </c>
      <c r="S65" s="29" t="s">
        <v>23</v>
      </c>
      <c r="T65" s="30" t="s">
        <v>23</v>
      </c>
      <c r="U65" s="29"/>
      <c r="AA65" s="35"/>
    </row>
    <row r="66" spans="1:27" s="33" customFormat="1" ht="15.75">
      <c r="A66" s="24">
        <v>45421</v>
      </c>
      <c r="B66" s="25" t="s">
        <v>20</v>
      </c>
      <c r="C66" s="25" t="s">
        <v>96</v>
      </c>
      <c r="D66" s="25" t="s">
        <v>22</v>
      </c>
      <c r="E66" s="26">
        <v>0.43888888888888888</v>
      </c>
      <c r="F66" s="26">
        <v>0.43402777777777779</v>
      </c>
      <c r="G66" s="27">
        <v>4.1666666666666666E-3</v>
      </c>
      <c r="H66" s="26">
        <v>0.52986111111111112</v>
      </c>
      <c r="I66" s="27">
        <v>9.0972222222222218E-2</v>
      </c>
      <c r="J66" s="27">
        <v>9.5138888888888884E-2</v>
      </c>
      <c r="K66" s="28">
        <v>9.0972222222222218E-2</v>
      </c>
      <c r="L66" s="28">
        <v>5.5555555555555358E-3</v>
      </c>
      <c r="M66" s="28">
        <v>0.52986111111111112</v>
      </c>
      <c r="N66" s="28">
        <v>9.0972222222222218E-2</v>
      </c>
      <c r="O66" s="28">
        <v>0.52986111111111112</v>
      </c>
      <c r="P66" s="28">
        <v>0.54166666666666663</v>
      </c>
      <c r="Q66" s="28">
        <v>1.1111111111111127E-2</v>
      </c>
      <c r="R66" s="28" t="s">
        <v>23</v>
      </c>
      <c r="S66" s="29" t="s">
        <v>23</v>
      </c>
      <c r="T66" s="30" t="s">
        <v>23</v>
      </c>
      <c r="U66" s="29"/>
      <c r="AA66" s="35"/>
    </row>
    <row r="67" spans="1:27" s="33" customFormat="1" ht="15.75">
      <c r="A67" s="24">
        <v>45421</v>
      </c>
      <c r="B67" s="25" t="s">
        <v>20</v>
      </c>
      <c r="C67" s="25" t="s">
        <v>97</v>
      </c>
      <c r="D67" s="25" t="s">
        <v>22</v>
      </c>
      <c r="E67" s="26">
        <v>0.43888888888888888</v>
      </c>
      <c r="F67" s="26">
        <v>0.43611111111111112</v>
      </c>
      <c r="G67" s="27">
        <v>2.0833333333333333E-3</v>
      </c>
      <c r="H67" s="26">
        <v>0.52986111111111112</v>
      </c>
      <c r="I67" s="27">
        <v>9.0972222222222218E-2</v>
      </c>
      <c r="J67" s="27">
        <v>9.3055555555555558E-2</v>
      </c>
      <c r="K67" s="28">
        <v>9.0972222222222218E-2</v>
      </c>
      <c r="L67" s="28">
        <v>5.5555555555555358E-3</v>
      </c>
      <c r="M67" s="28">
        <v>0.52986111111111112</v>
      </c>
      <c r="N67" s="28">
        <v>9.0972222222222218E-2</v>
      </c>
      <c r="O67" s="28">
        <v>0.52986111111111112</v>
      </c>
      <c r="P67" s="28">
        <v>0.54166666666666663</v>
      </c>
      <c r="Q67" s="28">
        <v>1.1111111111111127E-2</v>
      </c>
      <c r="R67" s="28" t="s">
        <v>23</v>
      </c>
      <c r="S67" s="29" t="s">
        <v>23</v>
      </c>
      <c r="T67" s="30" t="s">
        <v>23</v>
      </c>
      <c r="U67" s="29"/>
      <c r="AA67" s="35"/>
    </row>
    <row r="68" spans="1:27" s="33" customFormat="1" ht="15.75">
      <c r="A68" s="24">
        <v>45421</v>
      </c>
      <c r="B68" s="25" t="s">
        <v>20</v>
      </c>
      <c r="C68" s="25" t="s">
        <v>98</v>
      </c>
      <c r="D68" s="25" t="s">
        <v>22</v>
      </c>
      <c r="E68" s="26">
        <v>0.44444444444444442</v>
      </c>
      <c r="F68" s="26">
        <v>0.4513888888888889</v>
      </c>
      <c r="G68" s="27">
        <v>6.9444444444444441E-3</v>
      </c>
      <c r="H68" s="26">
        <v>0.5395833333333333</v>
      </c>
      <c r="I68" s="27">
        <v>9.5138888888888884E-2</v>
      </c>
      <c r="J68" s="27">
        <v>8.819444444444445E-2</v>
      </c>
      <c r="K68" s="28">
        <v>9.5138888888888884E-2</v>
      </c>
      <c r="L68" s="28">
        <v>9.7222222222221877E-3</v>
      </c>
      <c r="M68" s="28">
        <v>0.5395833333333333</v>
      </c>
      <c r="N68" s="28">
        <v>9.5138888888888884E-2</v>
      </c>
      <c r="O68" s="28">
        <v>0.5395833333333333</v>
      </c>
      <c r="P68" s="28">
        <v>0.54027777777777775</v>
      </c>
      <c r="Q68" s="28">
        <v>5.5555555555555358E-3</v>
      </c>
      <c r="R68" s="28" t="s">
        <v>23</v>
      </c>
      <c r="S68" s="29" t="s">
        <v>23</v>
      </c>
      <c r="T68" s="30" t="s">
        <v>23</v>
      </c>
      <c r="U68" s="29"/>
      <c r="AA68" s="35"/>
    </row>
    <row r="69" spans="1:27" s="33" customFormat="1" ht="15.75">
      <c r="A69" s="24">
        <v>45421</v>
      </c>
      <c r="B69" s="25" t="s">
        <v>20</v>
      </c>
      <c r="C69" s="25" t="s">
        <v>99</v>
      </c>
      <c r="D69" s="25" t="s">
        <v>22</v>
      </c>
      <c r="E69" s="26">
        <v>0.44444444444444442</v>
      </c>
      <c r="F69" s="26">
        <v>0.45069444444444445</v>
      </c>
      <c r="G69" s="27">
        <v>6.2500000000000003E-3</v>
      </c>
      <c r="H69" s="26">
        <v>0.54027777777777775</v>
      </c>
      <c r="I69" s="27">
        <v>9.583333333333334E-2</v>
      </c>
      <c r="J69" s="27">
        <v>8.8888888888888892E-2</v>
      </c>
      <c r="K69" s="28">
        <v>9.5138888888888884E-2</v>
      </c>
      <c r="L69" s="28">
        <v>9.7222222222221877E-3</v>
      </c>
      <c r="M69" s="28">
        <v>0.54027777777777775</v>
      </c>
      <c r="N69" s="28">
        <v>9.583333333333334E-2</v>
      </c>
      <c r="O69" s="28">
        <v>0.5395833333333333</v>
      </c>
      <c r="P69" s="28">
        <v>0.54027777777777775</v>
      </c>
      <c r="Q69" s="28">
        <v>5.5555555555555358E-3</v>
      </c>
      <c r="R69" s="28" t="s">
        <v>23</v>
      </c>
      <c r="S69" s="29" t="s">
        <v>23</v>
      </c>
      <c r="T69" s="30" t="s">
        <v>23</v>
      </c>
      <c r="U69" s="29"/>
      <c r="AA69" s="35"/>
    </row>
    <row r="70" spans="1:27" s="33" customFormat="1" ht="15.75">
      <c r="A70" s="24">
        <v>45421</v>
      </c>
      <c r="B70" s="25" t="s">
        <v>20</v>
      </c>
      <c r="C70" s="25" t="s">
        <v>100</v>
      </c>
      <c r="D70" s="25" t="s">
        <v>22</v>
      </c>
      <c r="E70" s="26">
        <v>0.44444444444444442</v>
      </c>
      <c r="F70" s="26">
        <v>0.44444444444444442</v>
      </c>
      <c r="G70" s="27">
        <v>0</v>
      </c>
      <c r="H70" s="26">
        <v>0.54027777777777775</v>
      </c>
      <c r="I70" s="27">
        <v>9.583333333333334E-2</v>
      </c>
      <c r="J70" s="27">
        <v>9.5138888888888884E-2</v>
      </c>
      <c r="K70" s="28">
        <v>9.5138888888888884E-2</v>
      </c>
      <c r="L70" s="28">
        <v>9.7222222222221877E-3</v>
      </c>
      <c r="M70" s="28">
        <v>0.54027777777777775</v>
      </c>
      <c r="N70" s="28">
        <v>9.583333333333334E-2</v>
      </c>
      <c r="O70" s="28">
        <v>0.5395833333333333</v>
      </c>
      <c r="P70" s="28">
        <v>0.54027777777777775</v>
      </c>
      <c r="Q70" s="28">
        <v>5.5555555555555358E-3</v>
      </c>
      <c r="R70" s="28" t="s">
        <v>23</v>
      </c>
      <c r="S70" s="29" t="s">
        <v>23</v>
      </c>
      <c r="T70" s="30" t="s">
        <v>23</v>
      </c>
      <c r="U70" s="29"/>
      <c r="AA70" s="35"/>
    </row>
    <row r="71" spans="1:27" ht="15.75">
      <c r="A71" s="7"/>
      <c r="B71" s="8"/>
      <c r="C71" s="8"/>
      <c r="D71" s="8"/>
      <c r="E71" s="9"/>
      <c r="F71" s="9"/>
      <c r="G71" s="10"/>
      <c r="H71" s="9"/>
      <c r="I71" s="10"/>
      <c r="J71" s="10"/>
      <c r="K71" s="11" t="str">
        <f t="shared" ref="K66:K129" si="0">IF(ISBLANK(I71),"",_xlfn.MINIFS(N:N,D:D,D71,E:E,E71))</f>
        <v/>
      </c>
      <c r="L71" s="11" t="str">
        <f t="shared" ref="L68:L131" si="1">IFERROR(IF(A71="","",IF(OR(A71&lt;&gt;A70,D71&lt;&gt;D70),0, IF(AND(ABS(O71-O70) = 0,E71=E70),L70,ABS(O71-O70)))),"")</f>
        <v/>
      </c>
      <c r="M71" s="11" t="str" cm="1">
        <f t="array" ref="M71">_xlfn.IFS(H71="","",RIGHT(H71,2) = "PM",LEFT(H71,5)*1,TRUE,H71*1)</f>
        <v/>
      </c>
      <c r="N71" s="11" t="str">
        <f t="shared" ref="N67:N130" si="2">IF(ISBLANK(I71),"",I71*1)</f>
        <v/>
      </c>
      <c r="O71" s="11" t="str" cm="1">
        <f t="array" ref="O71">_xlfn.IFS(_xlfn.MINIFS(M:M,D:D,D71,E:E,E71,A:A,A71)=TIME(0,0,0),"",TRUE,_xlfn.MINIFS(M:M,D:D,D71,E:E,E71,A:A,A71))</f>
        <v/>
      </c>
      <c r="P71" s="11" t="str" cm="1">
        <f t="array" ref="P71">_xlfn.IFS(_xlfn.MAXIFS(M:M,D:D,D71,E:E,E71,A:A,A71)=TIME(0,0,0),"",TRUE,_xlfn.MAXIFS(M:M,D:D,D71,E:E,E71,A:A,A71))</f>
        <v/>
      </c>
      <c r="Q71" s="11" t="str">
        <f t="shared" ref="Q67:Q130" si="3">IF(ISBLANK(I71),"",IF(OR(A71&lt;&gt;A70,D71&lt;&gt;D70),0,IF((E71*1)-(E70*1)=0,Q70,(E71*1)-(E70*1))))</f>
        <v/>
      </c>
      <c r="R71" s="11" t="str" cm="1">
        <f t="array" ref="R71">IFERROR(_xlfn.IFS(AND(COUNTIF($D71,"*9 hole comp"),$K71&gt;$AA$2,$L71-$Q71+$W$6&gt;$AA$4),"2 strokes",AND(COUNTIF($D71,"*9 hole comp"),$K71&gt;$Y$2,$L71-$Q71+$W$6&gt;$Y$4),"1 stroke",AND(COUNTIF($D71,"*tee comp"),$K71&gt;$AA$3,$L71-$Q71+$W$6&gt;$AA$4),"2 strokes",AND(COUNTIF($D71,"*tee comp"),$K71&gt;$Y$3,$L71-$Q71+$W$6&gt;$Y$4),"1 stroke",TRUE,""),"")</f>
        <v/>
      </c>
      <c r="S71" s="5" t="str">
        <f t="shared" ref="S67:S130" si="4">IF(R71&lt;&gt;"",C71,"")</f>
        <v/>
      </c>
      <c r="T71" s="12" t="str">
        <f t="shared" ref="T67:T130" si="5">IF(R71&lt;&gt;"",E71,"")</f>
        <v/>
      </c>
    </row>
    <row r="72" spans="1:27" ht="15.75">
      <c r="A72" s="7"/>
      <c r="B72" s="8"/>
      <c r="C72" s="8"/>
      <c r="D72" s="8"/>
      <c r="E72" s="9"/>
      <c r="F72" s="9"/>
      <c r="G72" s="10"/>
      <c r="H72" s="9"/>
      <c r="I72" s="10"/>
      <c r="J72" s="10"/>
      <c r="K72" s="11" t="str">
        <f t="shared" si="0"/>
        <v/>
      </c>
      <c r="L72" s="11" t="str">
        <f t="shared" si="1"/>
        <v/>
      </c>
      <c r="M72" s="11" t="str" cm="1">
        <f t="array" ref="M72">_xlfn.IFS(H72="","",RIGHT(H72,2) = "PM",LEFT(H72,5)*1,TRUE,H72*1)</f>
        <v/>
      </c>
      <c r="N72" s="11" t="str">
        <f t="shared" si="2"/>
        <v/>
      </c>
      <c r="O72" s="11" t="str" cm="1">
        <f t="array" ref="O72">_xlfn.IFS(_xlfn.MINIFS(M:M,D:D,D72,E:E,E72,A:A,A72)=TIME(0,0,0),"",TRUE,_xlfn.MINIFS(M:M,D:D,D72,E:E,E72,A:A,A72))</f>
        <v/>
      </c>
      <c r="P72" s="11" t="str" cm="1">
        <f t="array" ref="P72">_xlfn.IFS(_xlfn.MAXIFS(M:M,D:D,D72,E:E,E72,A:A,A72)=TIME(0,0,0),"",TRUE,_xlfn.MAXIFS(M:M,D:D,D72,E:E,E72,A:A,A72))</f>
        <v/>
      </c>
      <c r="Q72" s="11" t="str">
        <f t="shared" si="3"/>
        <v/>
      </c>
      <c r="R72" s="11" t="str" cm="1">
        <f t="array" ref="R72">IFERROR(_xlfn.IFS(AND(COUNTIF($D72,"*9 hole comp"),$K72&gt;$AA$2,$L72-$Q72+$W$6&gt;$AA$4),"2 strokes",AND(COUNTIF($D72,"*9 hole comp"),$K72&gt;$Y$2,$L72-$Q72+$W$6&gt;$Y$4),"1 stroke",AND(COUNTIF($D72,"*tee comp"),$K72&gt;$AA$3,$L72-$Q72+$W$6&gt;$AA$4),"2 strokes",AND(COUNTIF($D72,"*tee comp"),$K72&gt;$Y$3,$L72-$Q72+$W$6&gt;$Y$4),"1 stroke",TRUE,""),"")</f>
        <v/>
      </c>
      <c r="S72" s="5" t="str">
        <f t="shared" si="4"/>
        <v/>
      </c>
      <c r="T72" s="12" t="str">
        <f t="shared" si="5"/>
        <v/>
      </c>
    </row>
    <row r="73" spans="1:27" ht="15.75">
      <c r="A73" s="13"/>
      <c r="B73" s="14"/>
      <c r="C73" s="14"/>
      <c r="D73" s="14"/>
      <c r="E73" s="15"/>
      <c r="F73" s="15"/>
      <c r="G73" s="16"/>
      <c r="H73" s="14"/>
      <c r="I73" s="16"/>
      <c r="J73" s="16"/>
      <c r="K73" s="11" t="str">
        <f t="shared" si="0"/>
        <v/>
      </c>
      <c r="L73" s="11" t="str">
        <f t="shared" si="1"/>
        <v/>
      </c>
      <c r="M73" s="11" t="str" cm="1">
        <f t="array" ref="M73">_xlfn.IFS(H73="","",RIGHT(H73,2) = "PM",LEFT(H73,5)*1,TRUE,H73*1)</f>
        <v/>
      </c>
      <c r="N73" s="11" t="str">
        <f t="shared" si="2"/>
        <v/>
      </c>
      <c r="O73" s="11" t="str" cm="1">
        <f t="array" ref="O73">_xlfn.IFS(_xlfn.MINIFS(M:M,D:D,D73,E:E,E73,A:A,A73)=TIME(0,0,0),"",TRUE,_xlfn.MINIFS(M:M,D:D,D73,E:E,E73,A:A,A73))</f>
        <v/>
      </c>
      <c r="P73" s="11" t="str" cm="1">
        <f t="array" ref="P73">_xlfn.IFS(_xlfn.MAXIFS(M:M,D:D,D73,E:E,E73,A:A,A73)=TIME(0,0,0),"",TRUE,_xlfn.MAXIFS(M:M,D:D,D73,E:E,E73,A:A,A73))</f>
        <v/>
      </c>
      <c r="Q73" s="11" t="str">
        <f t="shared" si="3"/>
        <v/>
      </c>
      <c r="R73" s="11" t="str" cm="1">
        <f t="array" ref="R73">IFERROR(_xlfn.IFS(AND(COUNTIF($D73,"*9 hole comp"),$K73&gt;$AA$2,$L73-$Q73+$W$6&gt;$AA$4),"2 strokes",AND(COUNTIF($D73,"*9 hole comp"),$K73&gt;$Y$2,$L73-$Q73+$W$6&gt;$Y$4),"1 stroke",AND(COUNTIF($D73,"*tee comp"),$K73&gt;$AA$3,$L73-$Q73+$W$6&gt;$AA$4),"2 strokes",AND(COUNTIF($D73,"*tee comp"),$K73&gt;$Y$3,$L73-$Q73+$W$6&gt;$Y$4),"1 stroke",TRUE,""),"")</f>
        <v/>
      </c>
      <c r="S73" s="5" t="str">
        <f t="shared" si="4"/>
        <v/>
      </c>
      <c r="T73" s="12" t="str">
        <f t="shared" si="5"/>
        <v/>
      </c>
    </row>
    <row r="74" spans="1:27" ht="15.75">
      <c r="A74" s="13"/>
      <c r="B74" s="14"/>
      <c r="C74" s="14"/>
      <c r="D74" s="14"/>
      <c r="E74" s="15"/>
      <c r="F74" s="15"/>
      <c r="G74" s="16"/>
      <c r="H74" s="14"/>
      <c r="I74" s="16"/>
      <c r="J74" s="16"/>
      <c r="K74" s="11" t="str">
        <f t="shared" si="0"/>
        <v/>
      </c>
      <c r="L74" s="11" t="str">
        <f t="shared" si="1"/>
        <v/>
      </c>
      <c r="M74" s="11" t="str" cm="1">
        <f t="array" ref="M74">_xlfn.IFS(H74="","",RIGHT(H74,2) = "PM",LEFT(H74,5)*1,TRUE,H74*1)</f>
        <v/>
      </c>
      <c r="N74" s="11" t="str">
        <f t="shared" si="2"/>
        <v/>
      </c>
      <c r="O74" s="11" t="str" cm="1">
        <f t="array" ref="O74">_xlfn.IFS(_xlfn.MINIFS(M:M,D:D,D74,E:E,E74,A:A,A74)=TIME(0,0,0),"",TRUE,_xlfn.MINIFS(M:M,D:D,D74,E:E,E74,A:A,A74))</f>
        <v/>
      </c>
      <c r="P74" s="11" t="str" cm="1">
        <f t="array" ref="P74">_xlfn.IFS(_xlfn.MAXIFS(M:M,D:D,D74,E:E,E74,A:A,A74)=TIME(0,0,0),"",TRUE,_xlfn.MAXIFS(M:M,D:D,D74,E:E,E74,A:A,A74))</f>
        <v/>
      </c>
      <c r="Q74" s="11" t="str">
        <f t="shared" si="3"/>
        <v/>
      </c>
      <c r="R74" s="11" t="str" cm="1">
        <f t="array" ref="R74">IFERROR(_xlfn.IFS(AND(COUNTIF($D74,"*9 hole comp"),$K74&gt;$AA$2,$L74-$Q74+$W$6&gt;$AA$4),"2 strokes",AND(COUNTIF($D74,"*9 hole comp"),$K74&gt;$Y$2,$L74-$Q74+$W$6&gt;$Y$4),"1 stroke",AND(COUNTIF($D74,"*tee comp"),$K74&gt;$AA$3,$L74-$Q74+$W$6&gt;$AA$4),"2 strokes",AND(COUNTIF($D74,"*tee comp"),$K74&gt;$Y$3,$L74-$Q74+$W$6&gt;$Y$4),"1 stroke",TRUE,""),"")</f>
        <v/>
      </c>
      <c r="S74" s="5" t="str">
        <f t="shared" si="4"/>
        <v/>
      </c>
      <c r="T74" s="12" t="str">
        <f t="shared" si="5"/>
        <v/>
      </c>
    </row>
    <row r="75" spans="1:27" ht="15.75">
      <c r="A75" s="13"/>
      <c r="B75" s="14"/>
      <c r="C75" s="14"/>
      <c r="D75" s="14"/>
      <c r="E75" s="15"/>
      <c r="F75" s="15"/>
      <c r="G75" s="16"/>
      <c r="H75" s="14"/>
      <c r="I75" s="16"/>
      <c r="J75" s="16"/>
      <c r="K75" s="11" t="str">
        <f t="shared" si="0"/>
        <v/>
      </c>
      <c r="L75" s="11" t="str">
        <f t="shared" si="1"/>
        <v/>
      </c>
      <c r="M75" s="11" t="str" cm="1">
        <f t="array" ref="M75">_xlfn.IFS(H75="","",RIGHT(H75,2) = "PM",LEFT(H75,5)*1,TRUE,H75*1)</f>
        <v/>
      </c>
      <c r="N75" s="11" t="str">
        <f t="shared" si="2"/>
        <v/>
      </c>
      <c r="O75" s="11" t="str" cm="1">
        <f t="array" ref="O75">_xlfn.IFS(_xlfn.MINIFS(M:M,D:D,D75,E:E,E75,A:A,A75)=TIME(0,0,0),"",TRUE,_xlfn.MINIFS(M:M,D:D,D75,E:E,E75,A:A,A75))</f>
        <v/>
      </c>
      <c r="P75" s="11" t="str" cm="1">
        <f t="array" ref="P75">_xlfn.IFS(_xlfn.MAXIFS(M:M,D:D,D75,E:E,E75,A:A,A75)=TIME(0,0,0),"",TRUE,_xlfn.MAXIFS(M:M,D:D,D75,E:E,E75,A:A,A75))</f>
        <v/>
      </c>
      <c r="Q75" s="11" t="str">
        <f t="shared" si="3"/>
        <v/>
      </c>
      <c r="R75" s="11" t="str" cm="1">
        <f t="array" ref="R75">IFERROR(_xlfn.IFS(AND(COUNTIF($D75,"*9 hole comp"),$K75&gt;$AA$2,$L75-$Q75+$W$6&gt;$AA$4),"2 strokes",AND(COUNTIF($D75,"*9 hole comp"),$K75&gt;$Y$2,$L75-$Q75+$W$6&gt;$Y$4),"1 stroke",AND(COUNTIF($D75,"*tee comp"),$K75&gt;$AA$3,$L75-$Q75+$W$6&gt;$AA$4),"2 strokes",AND(COUNTIF($D75,"*tee comp"),$K75&gt;$Y$3,$L75-$Q75+$W$6&gt;$Y$4),"1 stroke",TRUE,""),"")</f>
        <v/>
      </c>
      <c r="S75" s="5" t="str">
        <f t="shared" si="4"/>
        <v/>
      </c>
      <c r="T75" s="12" t="str">
        <f t="shared" si="5"/>
        <v/>
      </c>
    </row>
    <row r="76" spans="1:27" ht="15.75">
      <c r="A76" s="13"/>
      <c r="B76" s="14"/>
      <c r="C76" s="14"/>
      <c r="D76" s="14"/>
      <c r="E76" s="15"/>
      <c r="F76" s="15"/>
      <c r="G76" s="16"/>
      <c r="H76" s="14"/>
      <c r="I76" s="16"/>
      <c r="J76" s="16"/>
      <c r="K76" s="11" t="str">
        <f t="shared" si="0"/>
        <v/>
      </c>
      <c r="L76" s="11" t="str">
        <f t="shared" si="1"/>
        <v/>
      </c>
      <c r="M76" s="11" t="str" cm="1">
        <f t="array" ref="M76">_xlfn.IFS(H76="","",RIGHT(H76,2) = "PM",LEFT(H76,5)*1,TRUE,H76*1)</f>
        <v/>
      </c>
      <c r="N76" s="11" t="str">
        <f t="shared" si="2"/>
        <v/>
      </c>
      <c r="O76" s="11" t="str" cm="1">
        <f t="array" ref="O76">_xlfn.IFS(_xlfn.MINIFS(M:M,D:D,D76,E:E,E76,A:A,A76)=TIME(0,0,0),"",TRUE,_xlfn.MINIFS(M:M,D:D,D76,E:E,E76,A:A,A76))</f>
        <v/>
      </c>
      <c r="P76" s="11" t="str" cm="1">
        <f t="array" ref="P76">_xlfn.IFS(_xlfn.MAXIFS(M:M,D:D,D76,E:E,E76,A:A,A76)=TIME(0,0,0),"",TRUE,_xlfn.MAXIFS(M:M,D:D,D76,E:E,E76,A:A,A76))</f>
        <v/>
      </c>
      <c r="Q76" s="11" t="str">
        <f t="shared" si="3"/>
        <v/>
      </c>
      <c r="R76" s="11" t="str" cm="1">
        <f t="array" ref="R76">IFERROR(_xlfn.IFS(AND(COUNTIF($D76,"*9 hole comp"),$K76&gt;$AA$2,$L76-$Q76+$W$6&gt;$AA$4),"2 strokes",AND(COUNTIF($D76,"*9 hole comp"),$K76&gt;$Y$2,$L76-$Q76+$W$6&gt;$Y$4),"1 stroke",AND(COUNTIF($D76,"*tee comp"),$K76&gt;$AA$3,$L76-$Q76+$W$6&gt;$AA$4),"2 strokes",AND(COUNTIF($D76,"*tee comp"),$K76&gt;$Y$3,$L76-$Q76+$W$6&gt;$Y$4),"1 stroke",TRUE,""),"")</f>
        <v/>
      </c>
      <c r="S76" s="5" t="str">
        <f t="shared" si="4"/>
        <v/>
      </c>
      <c r="T76" s="12" t="str">
        <f t="shared" si="5"/>
        <v/>
      </c>
    </row>
    <row r="77" spans="1:27" ht="15.75">
      <c r="A77" s="13"/>
      <c r="B77" s="14"/>
      <c r="C77" s="14"/>
      <c r="D77" s="14"/>
      <c r="E77" s="15"/>
      <c r="F77" s="15"/>
      <c r="G77" s="16"/>
      <c r="H77" s="14"/>
      <c r="I77" s="16"/>
      <c r="J77" s="16"/>
      <c r="K77" s="11" t="str">
        <f t="shared" si="0"/>
        <v/>
      </c>
      <c r="L77" s="11" t="str">
        <f t="shared" si="1"/>
        <v/>
      </c>
      <c r="M77" s="11" t="str" cm="1">
        <f t="array" ref="M77">_xlfn.IFS(H77="","",RIGHT(H77,2) = "PM",LEFT(H77,5)*1,TRUE,H77*1)</f>
        <v/>
      </c>
      <c r="N77" s="11" t="str">
        <f t="shared" si="2"/>
        <v/>
      </c>
      <c r="O77" s="11" t="str" cm="1">
        <f t="array" ref="O77">_xlfn.IFS(_xlfn.MINIFS(M:M,D:D,D77,E:E,E77,A:A,A77)=TIME(0,0,0),"",TRUE,_xlfn.MINIFS(M:M,D:D,D77,E:E,E77,A:A,A77))</f>
        <v/>
      </c>
      <c r="P77" s="11" t="str" cm="1">
        <f t="array" ref="P77">_xlfn.IFS(_xlfn.MAXIFS(M:M,D:D,D77,E:E,E77,A:A,A77)=TIME(0,0,0),"",TRUE,_xlfn.MAXIFS(M:M,D:D,D77,E:E,E77,A:A,A77))</f>
        <v/>
      </c>
      <c r="Q77" s="11" t="str">
        <f t="shared" si="3"/>
        <v/>
      </c>
      <c r="R77" s="11" t="str" cm="1">
        <f t="array" ref="R77">IFERROR(_xlfn.IFS(AND(COUNTIF($D77,"*9 hole comp"),$K77&gt;$AA$2,$L77-$Q77+$W$6&gt;$AA$4),"2 strokes",AND(COUNTIF($D77,"*9 hole comp"),$K77&gt;$Y$2,$L77-$Q77+$W$6&gt;$Y$4),"1 stroke",AND(COUNTIF($D77,"*tee comp"),$K77&gt;$AA$3,$L77-$Q77+$W$6&gt;$AA$4),"2 strokes",AND(COUNTIF($D77,"*tee comp"),$K77&gt;$Y$3,$L77-$Q77+$W$6&gt;$Y$4),"1 stroke",TRUE,""),"")</f>
        <v/>
      </c>
      <c r="S77" s="5" t="str">
        <f t="shared" si="4"/>
        <v/>
      </c>
      <c r="T77" s="12" t="str">
        <f t="shared" si="5"/>
        <v/>
      </c>
    </row>
    <row r="78" spans="1:27" ht="15.75">
      <c r="A78" s="13"/>
      <c r="B78" s="14"/>
      <c r="C78" s="14"/>
      <c r="D78" s="14"/>
      <c r="E78" s="15"/>
      <c r="F78" s="15"/>
      <c r="G78" s="16"/>
      <c r="H78" s="14"/>
      <c r="I78" s="16"/>
      <c r="J78" s="16"/>
      <c r="K78" s="11" t="str">
        <f t="shared" si="0"/>
        <v/>
      </c>
      <c r="L78" s="11" t="str">
        <f t="shared" si="1"/>
        <v/>
      </c>
      <c r="M78" s="11" t="str" cm="1">
        <f t="array" ref="M78">_xlfn.IFS(H78="","",RIGHT(H78,2) = "PM",LEFT(H78,5)*1,TRUE,H78*1)</f>
        <v/>
      </c>
      <c r="N78" s="11" t="str">
        <f t="shared" si="2"/>
        <v/>
      </c>
      <c r="O78" s="11" t="str" cm="1">
        <f t="array" ref="O78">_xlfn.IFS(_xlfn.MINIFS(M:M,D:D,D78,E:E,E78,A:A,A78)=TIME(0,0,0),"",TRUE,_xlfn.MINIFS(M:M,D:D,D78,E:E,E78,A:A,A78))</f>
        <v/>
      </c>
      <c r="P78" s="11" t="str" cm="1">
        <f t="array" ref="P78">_xlfn.IFS(_xlfn.MAXIFS(M:M,D:D,D78,E:E,E78,A:A,A78)=TIME(0,0,0),"",TRUE,_xlfn.MAXIFS(M:M,D:D,D78,E:E,E78,A:A,A78))</f>
        <v/>
      </c>
      <c r="Q78" s="11" t="str">
        <f t="shared" si="3"/>
        <v/>
      </c>
      <c r="R78" s="11" t="str" cm="1">
        <f t="array" ref="R78">IFERROR(_xlfn.IFS(AND(COUNTIF($D78,"*9 hole comp"),$K78&gt;$AA$2,$L78-$Q78+$W$6&gt;$AA$4),"2 strokes",AND(COUNTIF($D78,"*9 hole comp"),$K78&gt;$Y$2,$L78-$Q78+$W$6&gt;$Y$4),"1 stroke",AND(COUNTIF($D78,"*tee comp"),$K78&gt;$AA$3,$L78-$Q78+$W$6&gt;$AA$4),"2 strokes",AND(COUNTIF($D78,"*tee comp"),$K78&gt;$Y$3,$L78-$Q78+$W$6&gt;$Y$4),"1 stroke",TRUE,""),"")</f>
        <v/>
      </c>
      <c r="S78" s="5" t="str">
        <f t="shared" si="4"/>
        <v/>
      </c>
      <c r="T78" s="12" t="str">
        <f t="shared" si="5"/>
        <v/>
      </c>
    </row>
    <row r="79" spans="1:27" ht="15.75">
      <c r="A79" s="13"/>
      <c r="B79" s="14"/>
      <c r="C79" s="14"/>
      <c r="D79" s="14"/>
      <c r="E79" s="15"/>
      <c r="F79" s="15"/>
      <c r="G79" s="16"/>
      <c r="H79" s="14"/>
      <c r="I79" s="16"/>
      <c r="J79" s="16"/>
      <c r="K79" s="11" t="str">
        <f t="shared" si="0"/>
        <v/>
      </c>
      <c r="L79" s="11" t="str">
        <f t="shared" si="1"/>
        <v/>
      </c>
      <c r="M79" s="11" t="str" cm="1">
        <f t="array" ref="M79">_xlfn.IFS(H79="","",RIGHT(H79,2) = "PM",LEFT(H79,5)*1,TRUE,H79*1)</f>
        <v/>
      </c>
      <c r="N79" s="11" t="str">
        <f t="shared" si="2"/>
        <v/>
      </c>
      <c r="O79" s="11" t="str" cm="1">
        <f t="array" ref="O79">_xlfn.IFS(_xlfn.MINIFS(M:M,D:D,D79,E:E,E79,A:A,A79)=TIME(0,0,0),"",TRUE,_xlfn.MINIFS(M:M,D:D,D79,E:E,E79,A:A,A79))</f>
        <v/>
      </c>
      <c r="P79" s="11" t="str" cm="1">
        <f t="array" ref="P79">_xlfn.IFS(_xlfn.MAXIFS(M:M,D:D,D79,E:E,E79,A:A,A79)=TIME(0,0,0),"",TRUE,_xlfn.MAXIFS(M:M,D:D,D79,E:E,E79,A:A,A79))</f>
        <v/>
      </c>
      <c r="Q79" s="11" t="str">
        <f t="shared" si="3"/>
        <v/>
      </c>
      <c r="R79" s="11" t="str" cm="1">
        <f t="array" ref="R79">IFERROR(_xlfn.IFS(AND(COUNTIF($D79,"*9 hole comp"),$K79&gt;$AA$2,$L79-$Q79+$W$6&gt;$AA$4),"2 strokes",AND(COUNTIF($D79,"*9 hole comp"),$K79&gt;$Y$2,$L79-$Q79+$W$6&gt;$Y$4),"1 stroke",AND(COUNTIF($D79,"*tee comp"),$K79&gt;$AA$3,$L79-$Q79+$W$6&gt;$AA$4),"2 strokes",AND(COUNTIF($D79,"*tee comp"),$K79&gt;$Y$3,$L79-$Q79+$W$6&gt;$Y$4),"1 stroke",TRUE,""),"")</f>
        <v/>
      </c>
      <c r="S79" s="5" t="str">
        <f t="shared" si="4"/>
        <v/>
      </c>
      <c r="T79" s="12" t="str">
        <f t="shared" si="5"/>
        <v/>
      </c>
    </row>
    <row r="80" spans="1:27" ht="15.75">
      <c r="A80" s="13"/>
      <c r="B80" s="14"/>
      <c r="C80" s="14"/>
      <c r="D80" s="14"/>
      <c r="E80" s="15"/>
      <c r="F80" s="15"/>
      <c r="G80" s="16"/>
      <c r="H80" s="14"/>
      <c r="I80" s="16"/>
      <c r="J80" s="16"/>
      <c r="K80" s="11" t="str">
        <f t="shared" si="0"/>
        <v/>
      </c>
      <c r="L80" s="11" t="str">
        <f t="shared" si="1"/>
        <v/>
      </c>
      <c r="M80" s="11" t="str" cm="1">
        <f t="array" ref="M80">_xlfn.IFS(H80="","",RIGHT(H80,2) = "PM",LEFT(H80,5)*1,TRUE,H80*1)</f>
        <v/>
      </c>
      <c r="N80" s="11" t="str">
        <f t="shared" si="2"/>
        <v/>
      </c>
      <c r="O80" s="11" t="str" cm="1">
        <f t="array" ref="O80">_xlfn.IFS(_xlfn.MINIFS(M:M,D:D,D80,E:E,E80,A:A,A80)=TIME(0,0,0),"",TRUE,_xlfn.MINIFS(M:M,D:D,D80,E:E,E80,A:A,A80))</f>
        <v/>
      </c>
      <c r="P80" s="11" t="str" cm="1">
        <f t="array" ref="P80">_xlfn.IFS(_xlfn.MAXIFS(M:M,D:D,D80,E:E,E80,A:A,A80)=TIME(0,0,0),"",TRUE,_xlfn.MAXIFS(M:M,D:D,D80,E:E,E80,A:A,A80))</f>
        <v/>
      </c>
      <c r="Q80" s="11" t="str">
        <f t="shared" si="3"/>
        <v/>
      </c>
      <c r="R80" s="11" t="str" cm="1">
        <f t="array" ref="R80">IFERROR(_xlfn.IFS(AND(COUNTIF($D80,"*9 hole comp"),$K80&gt;$AA$2,$L80-$Q80+$W$6&gt;$AA$4),"2 strokes",AND(COUNTIF($D80,"*9 hole comp"),$K80&gt;$Y$2,$L80-$Q80+$W$6&gt;$Y$4),"1 stroke",AND(COUNTIF($D80,"*tee comp"),$K80&gt;$AA$3,$L80-$Q80+$W$6&gt;$AA$4),"2 strokes",AND(COUNTIF($D80,"*tee comp"),$K80&gt;$Y$3,$L80-$Q80+$W$6&gt;$Y$4),"1 stroke",TRUE,""),"")</f>
        <v/>
      </c>
      <c r="S80" s="5" t="str">
        <f t="shared" si="4"/>
        <v/>
      </c>
      <c r="T80" s="12" t="str">
        <f t="shared" si="5"/>
        <v/>
      </c>
    </row>
    <row r="81" spans="1:20" ht="15.75">
      <c r="A81" s="13"/>
      <c r="B81" s="14"/>
      <c r="C81" s="14"/>
      <c r="D81" s="14"/>
      <c r="E81" s="15"/>
      <c r="F81" s="15"/>
      <c r="G81" s="16"/>
      <c r="H81" s="14"/>
      <c r="I81" s="16"/>
      <c r="J81" s="16"/>
      <c r="K81" s="11" t="str">
        <f t="shared" si="0"/>
        <v/>
      </c>
      <c r="L81" s="11" t="str">
        <f t="shared" si="1"/>
        <v/>
      </c>
      <c r="M81" s="11" t="str" cm="1">
        <f t="array" ref="M81">_xlfn.IFS(H81="","",RIGHT(H81,2) = "PM",LEFT(H81,5)*1,TRUE,H81*1)</f>
        <v/>
      </c>
      <c r="N81" s="11" t="str">
        <f t="shared" si="2"/>
        <v/>
      </c>
      <c r="O81" s="11" t="str" cm="1">
        <f t="array" ref="O81">_xlfn.IFS(_xlfn.MINIFS(M:M,D:D,D81,E:E,E81,A:A,A81)=TIME(0,0,0),"",TRUE,_xlfn.MINIFS(M:M,D:D,D81,E:E,E81,A:A,A81))</f>
        <v/>
      </c>
      <c r="P81" s="11" t="str" cm="1">
        <f t="array" ref="P81">_xlfn.IFS(_xlfn.MAXIFS(M:M,D:D,D81,E:E,E81,A:A,A81)=TIME(0,0,0),"",TRUE,_xlfn.MAXIFS(M:M,D:D,D81,E:E,E81,A:A,A81))</f>
        <v/>
      </c>
      <c r="Q81" s="11" t="str">
        <f t="shared" si="3"/>
        <v/>
      </c>
      <c r="R81" s="11" t="str" cm="1">
        <f t="array" ref="R81">IFERROR(_xlfn.IFS(AND(COUNTIF($D81,"*9 hole comp"),$K81&gt;$AA$2,$L81-$Q81+$W$6&gt;$AA$4),"2 strokes",AND(COUNTIF($D81,"*9 hole comp"),$K81&gt;$Y$2,$L81-$Q81+$W$6&gt;$Y$4),"1 stroke",AND(COUNTIF($D81,"*tee comp"),$K81&gt;$AA$3,$L81-$Q81+$W$6&gt;$AA$4),"2 strokes",AND(COUNTIF($D81,"*tee comp"),$K81&gt;$Y$3,$L81-$Q81+$W$6&gt;$Y$4),"1 stroke",TRUE,""),"")</f>
        <v/>
      </c>
      <c r="S81" s="5" t="str">
        <f t="shared" si="4"/>
        <v/>
      </c>
      <c r="T81" s="12" t="str">
        <f t="shared" si="5"/>
        <v/>
      </c>
    </row>
    <row r="82" spans="1:20" ht="15.75">
      <c r="A82" s="13"/>
      <c r="B82" s="14"/>
      <c r="C82" s="14"/>
      <c r="D82" s="14"/>
      <c r="E82" s="15"/>
      <c r="F82" s="15"/>
      <c r="G82" s="16"/>
      <c r="H82" s="14"/>
      <c r="I82" s="16"/>
      <c r="J82" s="16"/>
      <c r="K82" s="11" t="str">
        <f t="shared" si="0"/>
        <v/>
      </c>
      <c r="L82" s="11" t="str">
        <f t="shared" si="1"/>
        <v/>
      </c>
      <c r="M82" s="11" t="str" cm="1">
        <f t="array" ref="M82">_xlfn.IFS(H82="","",RIGHT(H82,2) = "PM",LEFT(H82,5)*1,TRUE,H82*1)</f>
        <v/>
      </c>
      <c r="N82" s="11" t="str">
        <f t="shared" si="2"/>
        <v/>
      </c>
      <c r="O82" s="11" t="str" cm="1">
        <f t="array" ref="O82">_xlfn.IFS(_xlfn.MINIFS(M:M,D:D,D82,E:E,E82,A:A,A82)=TIME(0,0,0),"",TRUE,_xlfn.MINIFS(M:M,D:D,D82,E:E,E82,A:A,A82))</f>
        <v/>
      </c>
      <c r="P82" s="11" t="str" cm="1">
        <f t="array" ref="P82">_xlfn.IFS(_xlfn.MAXIFS(M:M,D:D,D82,E:E,E82,A:A,A82)=TIME(0,0,0),"",TRUE,_xlfn.MAXIFS(M:M,D:D,D82,E:E,E82,A:A,A82))</f>
        <v/>
      </c>
      <c r="Q82" s="11" t="str">
        <f t="shared" si="3"/>
        <v/>
      </c>
      <c r="R82" s="11" t="str" cm="1">
        <f t="array" ref="R82">IFERROR(_xlfn.IFS(AND(COUNTIF($D82,"*9 hole comp"),$K82&gt;$AA$2,$L82-$Q82+$W$6&gt;$AA$4),"2 strokes",AND(COUNTIF($D82,"*9 hole comp"),$K82&gt;$Y$2,$L82-$Q82+$W$6&gt;$Y$4),"1 stroke",AND(COUNTIF($D82,"*tee comp"),$K82&gt;$AA$3,$L82-$Q82+$W$6&gt;$AA$4),"2 strokes",AND(COUNTIF($D82,"*tee comp"),$K82&gt;$Y$3,$L82-$Q82+$W$6&gt;$Y$4),"1 stroke",TRUE,""),"")</f>
        <v/>
      </c>
      <c r="S82" s="5" t="str">
        <f t="shared" si="4"/>
        <v/>
      </c>
      <c r="T82" s="12" t="str">
        <f t="shared" si="5"/>
        <v/>
      </c>
    </row>
    <row r="83" spans="1:20" ht="15.75">
      <c r="A83" s="13"/>
      <c r="B83" s="14"/>
      <c r="C83" s="14"/>
      <c r="D83" s="14"/>
      <c r="E83" s="15"/>
      <c r="F83" s="15"/>
      <c r="G83" s="16"/>
      <c r="H83" s="14"/>
      <c r="I83" s="16"/>
      <c r="J83" s="16"/>
      <c r="K83" s="11" t="str">
        <f t="shared" si="0"/>
        <v/>
      </c>
      <c r="L83" s="11" t="str">
        <f t="shared" si="1"/>
        <v/>
      </c>
      <c r="M83" s="11" t="str" cm="1">
        <f t="array" ref="M83">_xlfn.IFS(H83="","",RIGHT(H83,2) = "PM",LEFT(H83,5)*1,TRUE,H83*1)</f>
        <v/>
      </c>
      <c r="N83" s="11" t="str">
        <f t="shared" si="2"/>
        <v/>
      </c>
      <c r="O83" s="11" t="str" cm="1">
        <f t="array" ref="O83">_xlfn.IFS(_xlfn.MINIFS(M:M,D:D,D83,E:E,E83,A:A,A83)=TIME(0,0,0),"",TRUE,_xlfn.MINIFS(M:M,D:D,D83,E:E,E83,A:A,A83))</f>
        <v/>
      </c>
      <c r="P83" s="11" t="str" cm="1">
        <f t="array" ref="P83">_xlfn.IFS(_xlfn.MAXIFS(M:M,D:D,D83,E:E,E83,A:A,A83)=TIME(0,0,0),"",TRUE,_xlfn.MAXIFS(M:M,D:D,D83,E:E,E83,A:A,A83))</f>
        <v/>
      </c>
      <c r="Q83" s="11" t="str">
        <f t="shared" si="3"/>
        <v/>
      </c>
      <c r="R83" s="11" t="str" cm="1">
        <f t="array" ref="R83">IFERROR(_xlfn.IFS(AND(COUNTIF($D83,"*9 hole comp"),$K83&gt;$AA$2,$L83-$Q83+$W$6&gt;$AA$4),"2 strokes",AND(COUNTIF($D83,"*9 hole comp"),$K83&gt;$Y$2,$L83-$Q83+$W$6&gt;$Y$4),"1 stroke",AND(COUNTIF($D83,"*tee comp"),$K83&gt;$AA$3,$L83-$Q83+$W$6&gt;$AA$4),"2 strokes",AND(COUNTIF($D83,"*tee comp"),$K83&gt;$Y$3,$L83-$Q83+$W$6&gt;$Y$4),"1 stroke",TRUE,""),"")</f>
        <v/>
      </c>
      <c r="S83" s="5" t="str">
        <f t="shared" si="4"/>
        <v/>
      </c>
      <c r="T83" s="12" t="str">
        <f t="shared" si="5"/>
        <v/>
      </c>
    </row>
    <row r="84" spans="1:20" ht="15.75">
      <c r="A84" s="13"/>
      <c r="B84" s="14"/>
      <c r="C84" s="14"/>
      <c r="D84" s="14"/>
      <c r="E84" s="15"/>
      <c r="F84" s="15"/>
      <c r="G84" s="16"/>
      <c r="H84" s="14"/>
      <c r="I84" s="16"/>
      <c r="J84" s="16"/>
      <c r="K84" s="11" t="str">
        <f t="shared" si="0"/>
        <v/>
      </c>
      <c r="L84" s="11" t="str">
        <f t="shared" si="1"/>
        <v/>
      </c>
      <c r="M84" s="11" t="str" cm="1">
        <f t="array" ref="M84">_xlfn.IFS(H84="","",RIGHT(H84,2) = "PM",LEFT(H84,5)*1,TRUE,H84*1)</f>
        <v/>
      </c>
      <c r="N84" s="11" t="str">
        <f t="shared" si="2"/>
        <v/>
      </c>
      <c r="O84" s="11" t="str" cm="1">
        <f t="array" ref="O84">_xlfn.IFS(_xlfn.MINIFS(M:M,D:D,D84,E:E,E84,A:A,A84)=TIME(0,0,0),"",TRUE,_xlfn.MINIFS(M:M,D:D,D84,E:E,E84,A:A,A84))</f>
        <v/>
      </c>
      <c r="P84" s="11" t="str" cm="1">
        <f t="array" ref="P84">_xlfn.IFS(_xlfn.MAXIFS(M:M,D:D,D84,E:E,E84,A:A,A84)=TIME(0,0,0),"",TRUE,_xlfn.MAXIFS(M:M,D:D,D84,E:E,E84,A:A,A84))</f>
        <v/>
      </c>
      <c r="Q84" s="11" t="str">
        <f t="shared" si="3"/>
        <v/>
      </c>
      <c r="R84" s="11" t="str" cm="1">
        <f t="array" ref="R84">IFERROR(_xlfn.IFS(AND(COUNTIF($D84,"*9 hole comp"),$K84&gt;$AA$2,$L84-$Q84+$W$6&gt;$AA$4),"2 strokes",AND(COUNTIF($D84,"*9 hole comp"),$K84&gt;$Y$2,$L84-$Q84+$W$6&gt;$Y$4),"1 stroke",AND(COUNTIF($D84,"*tee comp"),$K84&gt;$AA$3,$L84-$Q84+$W$6&gt;$AA$4),"2 strokes",AND(COUNTIF($D84,"*tee comp"),$K84&gt;$Y$3,$L84-$Q84+$W$6&gt;$Y$4),"1 stroke",TRUE,""),"")</f>
        <v/>
      </c>
      <c r="S84" s="5" t="str">
        <f t="shared" si="4"/>
        <v/>
      </c>
      <c r="T84" s="12" t="str">
        <f t="shared" si="5"/>
        <v/>
      </c>
    </row>
    <row r="85" spans="1:20" ht="15.75">
      <c r="A85" s="13"/>
      <c r="B85" s="14"/>
      <c r="C85" s="14"/>
      <c r="D85" s="14"/>
      <c r="E85" s="15"/>
      <c r="F85" s="15"/>
      <c r="G85" s="16"/>
      <c r="H85" s="14"/>
      <c r="I85" s="16"/>
      <c r="J85" s="16"/>
      <c r="K85" s="11" t="str">
        <f t="shared" si="0"/>
        <v/>
      </c>
      <c r="L85" s="11" t="str">
        <f t="shared" si="1"/>
        <v/>
      </c>
      <c r="M85" s="11" t="str" cm="1">
        <f t="array" ref="M85">_xlfn.IFS(H85="","",RIGHT(H85,2) = "PM",LEFT(H85,5)*1,TRUE,H85*1)</f>
        <v/>
      </c>
      <c r="N85" s="11" t="str">
        <f t="shared" si="2"/>
        <v/>
      </c>
      <c r="O85" s="11" t="str" cm="1">
        <f t="array" ref="O85">_xlfn.IFS(_xlfn.MINIFS(M:M,D:D,D85,E:E,E85,A:A,A85)=TIME(0,0,0),"",TRUE,_xlfn.MINIFS(M:M,D:D,D85,E:E,E85,A:A,A85))</f>
        <v/>
      </c>
      <c r="P85" s="11" t="str" cm="1">
        <f t="array" ref="P85">_xlfn.IFS(_xlfn.MAXIFS(M:M,D:D,D85,E:E,E85,A:A,A85)=TIME(0,0,0),"",TRUE,_xlfn.MAXIFS(M:M,D:D,D85,E:E,E85,A:A,A85))</f>
        <v/>
      </c>
      <c r="Q85" s="11" t="str">
        <f t="shared" si="3"/>
        <v/>
      </c>
      <c r="R85" s="11" t="str" cm="1">
        <f t="array" ref="R85">IFERROR(_xlfn.IFS(AND(COUNTIF($D85,"*9 hole comp"),$K85&gt;$AA$2,$L85-$Q85+$W$6&gt;$AA$4),"2 strokes",AND(COUNTIF($D85,"*9 hole comp"),$K85&gt;$Y$2,$L85-$Q85+$W$6&gt;$Y$4),"1 stroke",AND(COUNTIF($D85,"*tee comp"),$K85&gt;$AA$3,$L85-$Q85+$W$6&gt;$AA$4),"2 strokes",AND(COUNTIF($D85,"*tee comp"),$K85&gt;$Y$3,$L85-$Q85+$W$6&gt;$Y$4),"1 stroke",TRUE,""),"")</f>
        <v/>
      </c>
      <c r="S85" s="5" t="str">
        <f t="shared" si="4"/>
        <v/>
      </c>
      <c r="T85" s="12" t="str">
        <f t="shared" si="5"/>
        <v/>
      </c>
    </row>
    <row r="86" spans="1:20" ht="15.75">
      <c r="A86" s="13"/>
      <c r="B86" s="14"/>
      <c r="C86" s="14"/>
      <c r="D86" s="14"/>
      <c r="E86" s="15"/>
      <c r="F86" s="15"/>
      <c r="G86" s="16"/>
      <c r="H86" s="14"/>
      <c r="I86" s="16"/>
      <c r="J86" s="16"/>
      <c r="K86" s="11" t="str">
        <f t="shared" si="0"/>
        <v/>
      </c>
      <c r="L86" s="11" t="str">
        <f t="shared" si="1"/>
        <v/>
      </c>
      <c r="M86" s="11" t="str" cm="1">
        <f t="array" ref="M86">_xlfn.IFS(H86="","",RIGHT(H86,2) = "PM",LEFT(H86,5)*1,TRUE,H86*1)</f>
        <v/>
      </c>
      <c r="N86" s="11" t="str">
        <f t="shared" si="2"/>
        <v/>
      </c>
      <c r="O86" s="11" t="str" cm="1">
        <f t="array" ref="O86">_xlfn.IFS(_xlfn.MINIFS(M:M,D:D,D86,E:E,E86,A:A,A86)=TIME(0,0,0),"",TRUE,_xlfn.MINIFS(M:M,D:D,D86,E:E,E86,A:A,A86))</f>
        <v/>
      </c>
      <c r="P86" s="11" t="str" cm="1">
        <f t="array" ref="P86">_xlfn.IFS(_xlfn.MAXIFS(M:M,D:D,D86,E:E,E86,A:A,A86)=TIME(0,0,0),"",TRUE,_xlfn.MAXIFS(M:M,D:D,D86,E:E,E86,A:A,A86))</f>
        <v/>
      </c>
      <c r="Q86" s="11" t="str">
        <f t="shared" si="3"/>
        <v/>
      </c>
      <c r="R86" s="11" t="str" cm="1">
        <f t="array" ref="R86">IFERROR(_xlfn.IFS(AND(COUNTIF($D86,"*9 hole comp"),$K86&gt;$AA$2,$L86-$Q86+$W$6&gt;$AA$4),"2 strokes",AND(COUNTIF($D86,"*9 hole comp"),$K86&gt;$Y$2,$L86-$Q86+$W$6&gt;$Y$4),"1 stroke",AND(COUNTIF($D86,"*tee comp"),$K86&gt;$AA$3,$L86-$Q86+$W$6&gt;$AA$4),"2 strokes",AND(COUNTIF($D86,"*tee comp"),$K86&gt;$Y$3,$L86-$Q86+$W$6&gt;$Y$4),"1 stroke",TRUE,""),"")</f>
        <v/>
      </c>
      <c r="S86" s="5" t="str">
        <f t="shared" si="4"/>
        <v/>
      </c>
      <c r="T86" s="12" t="str">
        <f t="shared" si="5"/>
        <v/>
      </c>
    </row>
    <row r="87" spans="1:20" ht="15.75">
      <c r="A87" s="13"/>
      <c r="B87" s="14"/>
      <c r="C87" s="14"/>
      <c r="D87" s="14"/>
      <c r="E87" s="15"/>
      <c r="F87" s="15"/>
      <c r="G87" s="16"/>
      <c r="H87" s="14"/>
      <c r="I87" s="16"/>
      <c r="J87" s="16"/>
      <c r="K87" s="11" t="str">
        <f t="shared" si="0"/>
        <v/>
      </c>
      <c r="L87" s="11" t="str">
        <f t="shared" si="1"/>
        <v/>
      </c>
      <c r="M87" s="11" t="str" cm="1">
        <f t="array" ref="M87">_xlfn.IFS(H87="","",RIGHT(H87,2) = "PM",LEFT(H87,5)*1,TRUE,H87*1)</f>
        <v/>
      </c>
      <c r="N87" s="11" t="str">
        <f t="shared" si="2"/>
        <v/>
      </c>
      <c r="O87" s="11" t="str" cm="1">
        <f t="array" ref="O87">_xlfn.IFS(_xlfn.MINIFS(M:M,D:D,D87,E:E,E87,A:A,A87)=TIME(0,0,0),"",TRUE,_xlfn.MINIFS(M:M,D:D,D87,E:E,E87,A:A,A87))</f>
        <v/>
      </c>
      <c r="P87" s="11" t="str" cm="1">
        <f t="array" ref="P87">_xlfn.IFS(_xlfn.MAXIFS(M:M,D:D,D87,E:E,E87,A:A,A87)=TIME(0,0,0),"",TRUE,_xlfn.MAXIFS(M:M,D:D,D87,E:E,E87,A:A,A87))</f>
        <v/>
      </c>
      <c r="Q87" s="11" t="str">
        <f t="shared" si="3"/>
        <v/>
      </c>
      <c r="R87" s="11" t="str" cm="1">
        <f t="array" ref="R87">IFERROR(_xlfn.IFS(AND(COUNTIF($D87,"*9 hole comp"),$K87&gt;$AA$2,$L87-$Q87+$W$6&gt;$AA$4),"2 strokes",AND(COUNTIF($D87,"*9 hole comp"),$K87&gt;$Y$2,$L87-$Q87+$W$6&gt;$Y$4),"1 stroke",AND(COUNTIF($D87,"*tee comp"),$K87&gt;$AA$3,$L87-$Q87+$W$6&gt;$AA$4),"2 strokes",AND(COUNTIF($D87,"*tee comp"),$K87&gt;$Y$3,$L87-$Q87+$W$6&gt;$Y$4),"1 stroke",TRUE,""),"")</f>
        <v/>
      </c>
      <c r="S87" s="5" t="str">
        <f t="shared" si="4"/>
        <v/>
      </c>
      <c r="T87" s="12" t="str">
        <f t="shared" si="5"/>
        <v/>
      </c>
    </row>
    <row r="88" spans="1:20" ht="15.75">
      <c r="A88" s="13"/>
      <c r="B88" s="14"/>
      <c r="C88" s="14"/>
      <c r="D88" s="14"/>
      <c r="E88" s="15"/>
      <c r="F88" s="15"/>
      <c r="G88" s="16"/>
      <c r="H88" s="14"/>
      <c r="I88" s="16"/>
      <c r="J88" s="16"/>
      <c r="K88" s="11" t="str">
        <f t="shared" si="0"/>
        <v/>
      </c>
      <c r="L88" s="11" t="str">
        <f t="shared" si="1"/>
        <v/>
      </c>
      <c r="M88" s="11" t="str" cm="1">
        <f t="array" ref="M88">_xlfn.IFS(H88="","",RIGHT(H88,2) = "PM",LEFT(H88,5)*1,TRUE,H88*1)</f>
        <v/>
      </c>
      <c r="N88" s="11" t="str">
        <f t="shared" si="2"/>
        <v/>
      </c>
      <c r="O88" s="11" t="str" cm="1">
        <f t="array" ref="O88">_xlfn.IFS(_xlfn.MINIFS(M:M,D:D,D88,E:E,E88,A:A,A88)=TIME(0,0,0),"",TRUE,_xlfn.MINIFS(M:M,D:D,D88,E:E,E88,A:A,A88))</f>
        <v/>
      </c>
      <c r="P88" s="11" t="str" cm="1">
        <f t="array" ref="P88">_xlfn.IFS(_xlfn.MAXIFS(M:M,D:D,D88,E:E,E88,A:A,A88)=TIME(0,0,0),"",TRUE,_xlfn.MAXIFS(M:M,D:D,D88,E:E,E88,A:A,A88))</f>
        <v/>
      </c>
      <c r="Q88" s="11" t="str">
        <f t="shared" si="3"/>
        <v/>
      </c>
      <c r="R88" s="11" t="str" cm="1">
        <f t="array" ref="R88">IFERROR(_xlfn.IFS(AND(COUNTIF($D88,"*9 hole comp"),$K88&gt;$AA$2,$L88-$Q88+$W$6&gt;$AA$4),"2 strokes",AND(COUNTIF($D88,"*9 hole comp"),$K88&gt;$Y$2,$L88-$Q88+$W$6&gt;$Y$4),"1 stroke",AND(COUNTIF($D88,"*tee comp"),$K88&gt;$AA$3,$L88-$Q88+$W$6&gt;$AA$4),"2 strokes",AND(COUNTIF($D88,"*tee comp"),$K88&gt;$Y$3,$L88-$Q88+$W$6&gt;$Y$4),"1 stroke",TRUE,""),"")</f>
        <v/>
      </c>
      <c r="S88" s="5" t="str">
        <f t="shared" si="4"/>
        <v/>
      </c>
      <c r="T88" s="12" t="str">
        <f t="shared" si="5"/>
        <v/>
      </c>
    </row>
    <row r="89" spans="1:20" ht="15.75">
      <c r="A89" s="13"/>
      <c r="B89" s="14"/>
      <c r="C89" s="14"/>
      <c r="D89" s="14"/>
      <c r="E89" s="15"/>
      <c r="F89" s="15"/>
      <c r="G89" s="16"/>
      <c r="H89" s="14"/>
      <c r="I89" s="16"/>
      <c r="J89" s="16"/>
      <c r="K89" s="11" t="str">
        <f t="shared" si="0"/>
        <v/>
      </c>
      <c r="L89" s="11" t="str">
        <f t="shared" si="1"/>
        <v/>
      </c>
      <c r="M89" s="11" t="str" cm="1">
        <f t="array" ref="M89">_xlfn.IFS(H89="","",RIGHT(H89,2) = "PM",LEFT(H89,5)*1,TRUE,H89*1)</f>
        <v/>
      </c>
      <c r="N89" s="11" t="str">
        <f t="shared" si="2"/>
        <v/>
      </c>
      <c r="O89" s="11" t="str" cm="1">
        <f t="array" ref="O89">_xlfn.IFS(_xlfn.MINIFS(M:M,D:D,D89,E:E,E89,A:A,A89)=TIME(0,0,0),"",TRUE,_xlfn.MINIFS(M:M,D:D,D89,E:E,E89,A:A,A89))</f>
        <v/>
      </c>
      <c r="P89" s="11" t="str" cm="1">
        <f t="array" ref="P89">_xlfn.IFS(_xlfn.MAXIFS(M:M,D:D,D89,E:E,E89,A:A,A89)=TIME(0,0,0),"",TRUE,_xlfn.MAXIFS(M:M,D:D,D89,E:E,E89,A:A,A89))</f>
        <v/>
      </c>
      <c r="Q89" s="11" t="str">
        <f t="shared" si="3"/>
        <v/>
      </c>
      <c r="R89" s="11" t="str" cm="1">
        <f t="array" ref="R89">IFERROR(_xlfn.IFS(AND(COUNTIF($D89,"*9 hole comp"),$K89&gt;$AA$2,$L89-$Q89+$W$6&gt;$AA$4),"2 strokes",AND(COUNTIF($D89,"*9 hole comp"),$K89&gt;$Y$2,$L89-$Q89+$W$6&gt;$Y$4),"1 stroke",AND(COUNTIF($D89,"*tee comp"),$K89&gt;$AA$3,$L89-$Q89+$W$6&gt;$AA$4),"2 strokes",AND(COUNTIF($D89,"*tee comp"),$K89&gt;$Y$3,$L89-$Q89+$W$6&gt;$Y$4),"1 stroke",TRUE,""),"")</f>
        <v/>
      </c>
      <c r="S89" s="5" t="str">
        <f t="shared" si="4"/>
        <v/>
      </c>
      <c r="T89" s="12" t="str">
        <f t="shared" si="5"/>
        <v/>
      </c>
    </row>
    <row r="90" spans="1:20" ht="15.75">
      <c r="A90" s="13"/>
      <c r="B90" s="14"/>
      <c r="C90" s="14"/>
      <c r="D90" s="14"/>
      <c r="E90" s="15"/>
      <c r="F90" s="15"/>
      <c r="G90" s="16"/>
      <c r="H90" s="14"/>
      <c r="I90" s="16"/>
      <c r="J90" s="16"/>
      <c r="K90" s="11" t="str">
        <f t="shared" si="0"/>
        <v/>
      </c>
      <c r="L90" s="11" t="str">
        <f t="shared" si="1"/>
        <v/>
      </c>
      <c r="M90" s="11" t="str" cm="1">
        <f t="array" ref="M90">_xlfn.IFS(H90="","",RIGHT(H90,2) = "PM",LEFT(H90,5)*1,TRUE,H90*1)</f>
        <v/>
      </c>
      <c r="N90" s="11" t="str">
        <f t="shared" si="2"/>
        <v/>
      </c>
      <c r="O90" s="11" t="str" cm="1">
        <f t="array" ref="O90">_xlfn.IFS(_xlfn.MINIFS(M:M,D:D,D90,E:E,E90,A:A,A90)=TIME(0,0,0),"",TRUE,_xlfn.MINIFS(M:M,D:D,D90,E:E,E90,A:A,A90))</f>
        <v/>
      </c>
      <c r="P90" s="11" t="str" cm="1">
        <f t="array" ref="P90">_xlfn.IFS(_xlfn.MAXIFS(M:M,D:D,D90,E:E,E90,A:A,A90)=TIME(0,0,0),"",TRUE,_xlfn.MAXIFS(M:M,D:D,D90,E:E,E90,A:A,A90))</f>
        <v/>
      </c>
      <c r="Q90" s="11" t="str">
        <f t="shared" si="3"/>
        <v/>
      </c>
      <c r="R90" s="11" t="str" cm="1">
        <f t="array" ref="R90">IFERROR(_xlfn.IFS(AND(COUNTIF($D90,"*9 hole comp"),$K90&gt;$AA$2,$L90-$Q90+$W$6&gt;$AA$4),"2 strokes",AND(COUNTIF($D90,"*9 hole comp"),$K90&gt;$Y$2,$L90-$Q90+$W$6&gt;$Y$4),"1 stroke",AND(COUNTIF($D90,"*tee comp"),$K90&gt;$AA$3,$L90-$Q90+$W$6&gt;$AA$4),"2 strokes",AND(COUNTIF($D90,"*tee comp"),$K90&gt;$Y$3,$L90-$Q90+$W$6&gt;$Y$4),"1 stroke",TRUE,""),"")</f>
        <v/>
      </c>
      <c r="S90" s="5" t="str">
        <f t="shared" si="4"/>
        <v/>
      </c>
      <c r="T90" s="12" t="str">
        <f t="shared" si="5"/>
        <v/>
      </c>
    </row>
    <row r="91" spans="1:20" ht="15.75">
      <c r="A91" s="13"/>
      <c r="B91" s="14"/>
      <c r="C91" s="14"/>
      <c r="D91" s="14"/>
      <c r="E91" s="15"/>
      <c r="F91" s="15"/>
      <c r="G91" s="16"/>
      <c r="H91" s="14"/>
      <c r="I91" s="16"/>
      <c r="J91" s="16"/>
      <c r="K91" s="11" t="str">
        <f t="shared" si="0"/>
        <v/>
      </c>
      <c r="L91" s="11" t="str">
        <f t="shared" si="1"/>
        <v/>
      </c>
      <c r="M91" s="11" t="str" cm="1">
        <f t="array" ref="M91">_xlfn.IFS(H91="","",RIGHT(H91,2) = "PM",LEFT(H91,5)*1,TRUE,H91*1)</f>
        <v/>
      </c>
      <c r="N91" s="11" t="str">
        <f t="shared" si="2"/>
        <v/>
      </c>
      <c r="O91" s="11" t="str" cm="1">
        <f t="array" ref="O91">_xlfn.IFS(_xlfn.MINIFS(M:M,D:D,D91,E:E,E91,A:A,A91)=TIME(0,0,0),"",TRUE,_xlfn.MINIFS(M:M,D:D,D91,E:E,E91,A:A,A91))</f>
        <v/>
      </c>
      <c r="P91" s="11" t="str" cm="1">
        <f t="array" ref="P91">_xlfn.IFS(_xlfn.MAXIFS(M:M,D:D,D91,E:E,E91,A:A,A91)=TIME(0,0,0),"",TRUE,_xlfn.MAXIFS(M:M,D:D,D91,E:E,E91,A:A,A91))</f>
        <v/>
      </c>
      <c r="Q91" s="11" t="str">
        <f t="shared" si="3"/>
        <v/>
      </c>
      <c r="R91" s="11" t="str" cm="1">
        <f t="array" ref="R91">IFERROR(_xlfn.IFS(AND(COUNTIF($D91,"*9 hole comp"),$K91&gt;$AA$2,$L91-$Q91+$W$6&gt;$AA$4),"2 strokes",AND(COUNTIF($D91,"*9 hole comp"),$K91&gt;$Y$2,$L91-$Q91+$W$6&gt;$Y$4),"1 stroke",AND(COUNTIF($D91,"*tee comp"),$K91&gt;$AA$3,$L91-$Q91+$W$6&gt;$AA$4),"2 strokes",AND(COUNTIF($D91,"*tee comp"),$K91&gt;$Y$3,$L91-$Q91+$W$6&gt;$Y$4),"1 stroke",TRUE,""),"")</f>
        <v/>
      </c>
      <c r="S91" s="5" t="str">
        <f t="shared" si="4"/>
        <v/>
      </c>
      <c r="T91" s="12" t="str">
        <f t="shared" si="5"/>
        <v/>
      </c>
    </row>
    <row r="92" spans="1:20" ht="15.75">
      <c r="A92" s="13"/>
      <c r="B92" s="14"/>
      <c r="C92" s="14"/>
      <c r="D92" s="14"/>
      <c r="E92" s="15"/>
      <c r="F92" s="15"/>
      <c r="G92" s="16"/>
      <c r="H92" s="14"/>
      <c r="I92" s="16"/>
      <c r="J92" s="16"/>
      <c r="K92" s="11" t="str">
        <f t="shared" si="0"/>
        <v/>
      </c>
      <c r="L92" s="11" t="str">
        <f t="shared" si="1"/>
        <v/>
      </c>
      <c r="M92" s="11" t="str" cm="1">
        <f t="array" ref="M92">_xlfn.IFS(H92="","",RIGHT(H92,2) = "PM",LEFT(H92,5)*1,TRUE,H92*1)</f>
        <v/>
      </c>
      <c r="N92" s="11" t="str">
        <f t="shared" si="2"/>
        <v/>
      </c>
      <c r="O92" s="11" t="str" cm="1">
        <f t="array" ref="O92">_xlfn.IFS(_xlfn.MINIFS(M:M,D:D,D92,E:E,E92,A:A,A92)=TIME(0,0,0),"",TRUE,_xlfn.MINIFS(M:M,D:D,D92,E:E,E92,A:A,A92))</f>
        <v/>
      </c>
      <c r="P92" s="11" t="str" cm="1">
        <f t="array" ref="P92">_xlfn.IFS(_xlfn.MAXIFS(M:M,D:D,D92,E:E,E92,A:A,A92)=TIME(0,0,0),"",TRUE,_xlfn.MAXIFS(M:M,D:D,D92,E:E,E92,A:A,A92))</f>
        <v/>
      </c>
      <c r="Q92" s="11" t="str">
        <f t="shared" si="3"/>
        <v/>
      </c>
      <c r="R92" s="11" t="str" cm="1">
        <f t="array" ref="R92">IFERROR(_xlfn.IFS(AND(COUNTIF($D92,"*9 hole comp"),$K92&gt;$AA$2,$L92-$Q92+$W$6&gt;$AA$4),"2 strokes",AND(COUNTIF($D92,"*9 hole comp"),$K92&gt;$Y$2,$L92-$Q92+$W$6&gt;$Y$4),"1 stroke",AND(COUNTIF($D92,"*tee comp"),$K92&gt;$AA$3,$L92-$Q92+$W$6&gt;$AA$4),"2 strokes",AND(COUNTIF($D92,"*tee comp"),$K92&gt;$Y$3,$L92-$Q92+$W$6&gt;$Y$4),"1 stroke",TRUE,""),"")</f>
        <v/>
      </c>
      <c r="S92" s="5" t="str">
        <f t="shared" si="4"/>
        <v/>
      </c>
      <c r="T92" s="12" t="str">
        <f t="shared" si="5"/>
        <v/>
      </c>
    </row>
    <row r="93" spans="1:20" ht="15.75">
      <c r="A93" s="13"/>
      <c r="B93" s="14"/>
      <c r="C93" s="14"/>
      <c r="D93" s="14"/>
      <c r="E93" s="15"/>
      <c r="F93" s="15"/>
      <c r="G93" s="16"/>
      <c r="H93" s="14"/>
      <c r="I93" s="16"/>
      <c r="J93" s="16"/>
      <c r="K93" s="11" t="str">
        <f t="shared" si="0"/>
        <v/>
      </c>
      <c r="L93" s="11" t="str">
        <f t="shared" si="1"/>
        <v/>
      </c>
      <c r="M93" s="11" t="str" cm="1">
        <f t="array" ref="M93">_xlfn.IFS(H93="","",RIGHT(H93,2) = "PM",LEFT(H93,5)*1,TRUE,H93*1)</f>
        <v/>
      </c>
      <c r="N93" s="11" t="str">
        <f t="shared" si="2"/>
        <v/>
      </c>
      <c r="O93" s="11" t="str" cm="1">
        <f t="array" ref="O93">_xlfn.IFS(_xlfn.MINIFS(M:M,D:D,D93,E:E,E93,A:A,A93)=TIME(0,0,0),"",TRUE,_xlfn.MINIFS(M:M,D:D,D93,E:E,E93,A:A,A93))</f>
        <v/>
      </c>
      <c r="P93" s="11" t="str" cm="1">
        <f t="array" ref="P93">_xlfn.IFS(_xlfn.MAXIFS(M:M,D:D,D93,E:E,E93,A:A,A93)=TIME(0,0,0),"",TRUE,_xlfn.MAXIFS(M:M,D:D,D93,E:E,E93,A:A,A93))</f>
        <v/>
      </c>
      <c r="Q93" s="11" t="str">
        <f t="shared" si="3"/>
        <v/>
      </c>
      <c r="R93" s="11" t="str" cm="1">
        <f t="array" ref="R93">IFERROR(_xlfn.IFS(AND(COUNTIF($D93,"*9 hole comp"),$K93&gt;$AA$2,$L93-$Q93+$W$6&gt;$AA$4),"2 strokes",AND(COUNTIF($D93,"*9 hole comp"),$K93&gt;$Y$2,$L93-$Q93+$W$6&gt;$Y$4),"1 stroke",AND(COUNTIF($D93,"*tee comp"),$K93&gt;$AA$3,$L93-$Q93+$W$6&gt;$AA$4),"2 strokes",AND(COUNTIF($D93,"*tee comp"),$K93&gt;$Y$3,$L93-$Q93+$W$6&gt;$Y$4),"1 stroke",TRUE,""),"")</f>
        <v/>
      </c>
      <c r="S93" s="5" t="str">
        <f t="shared" si="4"/>
        <v/>
      </c>
      <c r="T93" s="12" t="str">
        <f t="shared" si="5"/>
        <v/>
      </c>
    </row>
    <row r="94" spans="1:20" ht="15.75">
      <c r="A94" s="13"/>
      <c r="B94" s="14"/>
      <c r="C94" s="14"/>
      <c r="D94" s="14"/>
      <c r="E94" s="15"/>
      <c r="F94" s="15"/>
      <c r="G94" s="16"/>
      <c r="H94" s="14"/>
      <c r="I94" s="16"/>
      <c r="J94" s="16"/>
      <c r="K94" s="11" t="str">
        <f t="shared" si="0"/>
        <v/>
      </c>
      <c r="L94" s="11" t="str">
        <f t="shared" si="1"/>
        <v/>
      </c>
      <c r="M94" s="11" t="str" cm="1">
        <f t="array" ref="M94">_xlfn.IFS(H94="","",RIGHT(H94,2) = "PM",LEFT(H94,5)*1,TRUE,H94*1)</f>
        <v/>
      </c>
      <c r="N94" s="11" t="str">
        <f t="shared" si="2"/>
        <v/>
      </c>
      <c r="O94" s="11" t="str" cm="1">
        <f t="array" ref="O94">_xlfn.IFS(_xlfn.MINIFS(M:M,D:D,D94,E:E,E94,A:A,A94)=TIME(0,0,0),"",TRUE,_xlfn.MINIFS(M:M,D:D,D94,E:E,E94,A:A,A94))</f>
        <v/>
      </c>
      <c r="P94" s="11" t="str" cm="1">
        <f t="array" ref="P94">_xlfn.IFS(_xlfn.MAXIFS(M:M,D:D,D94,E:E,E94,A:A,A94)=TIME(0,0,0),"",TRUE,_xlfn.MAXIFS(M:M,D:D,D94,E:E,E94,A:A,A94))</f>
        <v/>
      </c>
      <c r="Q94" s="11" t="str">
        <f t="shared" si="3"/>
        <v/>
      </c>
      <c r="R94" s="11" t="str" cm="1">
        <f t="array" ref="R94">IFERROR(_xlfn.IFS(AND(COUNTIF($D94,"*9 hole comp"),$K94&gt;$AA$2,$L94-$Q94+$W$6&gt;$AA$4),"2 strokes",AND(COUNTIF($D94,"*9 hole comp"),$K94&gt;$Y$2,$L94-$Q94+$W$6&gt;$Y$4),"1 stroke",AND(COUNTIF($D94,"*tee comp"),$K94&gt;$AA$3,$L94-$Q94+$W$6&gt;$AA$4),"2 strokes",AND(COUNTIF($D94,"*tee comp"),$K94&gt;$Y$3,$L94-$Q94+$W$6&gt;$Y$4),"1 stroke",TRUE,""),"")</f>
        <v/>
      </c>
      <c r="S94" s="5" t="str">
        <f t="shared" si="4"/>
        <v/>
      </c>
      <c r="T94" s="12" t="str">
        <f t="shared" si="5"/>
        <v/>
      </c>
    </row>
    <row r="95" spans="1:20" ht="15.75">
      <c r="A95" s="13"/>
      <c r="B95" s="14"/>
      <c r="C95" s="14"/>
      <c r="D95" s="14"/>
      <c r="E95" s="15"/>
      <c r="F95" s="15"/>
      <c r="G95" s="16"/>
      <c r="H95" s="14"/>
      <c r="I95" s="16"/>
      <c r="J95" s="16"/>
      <c r="K95" s="11" t="str">
        <f t="shared" si="0"/>
        <v/>
      </c>
      <c r="L95" s="11" t="str">
        <f t="shared" si="1"/>
        <v/>
      </c>
      <c r="M95" s="11" t="str" cm="1">
        <f t="array" ref="M95">_xlfn.IFS(H95="","",RIGHT(H95,2) = "PM",LEFT(H95,5)*1,TRUE,H95*1)</f>
        <v/>
      </c>
      <c r="N95" s="11" t="str">
        <f t="shared" si="2"/>
        <v/>
      </c>
      <c r="O95" s="11" t="str" cm="1">
        <f t="array" ref="O95">_xlfn.IFS(_xlfn.MINIFS(M:M,D:D,D95,E:E,E95,A:A,A95)=TIME(0,0,0),"",TRUE,_xlfn.MINIFS(M:M,D:D,D95,E:E,E95,A:A,A95))</f>
        <v/>
      </c>
      <c r="P95" s="11" t="str" cm="1">
        <f t="array" ref="P95">_xlfn.IFS(_xlfn.MAXIFS(M:M,D:D,D95,E:E,E95,A:A,A95)=TIME(0,0,0),"",TRUE,_xlfn.MAXIFS(M:M,D:D,D95,E:E,E95,A:A,A95))</f>
        <v/>
      </c>
      <c r="Q95" s="11" t="str">
        <f t="shared" si="3"/>
        <v/>
      </c>
      <c r="R95" s="11" t="str" cm="1">
        <f t="array" ref="R95">IFERROR(_xlfn.IFS(AND(COUNTIF($D95,"*9 hole comp"),$K95&gt;$AA$2,$L95-$Q95+$W$6&gt;$AA$4),"2 strokes",AND(COUNTIF($D95,"*9 hole comp"),$K95&gt;$Y$2,$L95-$Q95+$W$6&gt;$Y$4),"1 stroke",AND(COUNTIF($D95,"*tee comp"),$K95&gt;$AA$3,$L95-$Q95+$W$6&gt;$AA$4),"2 strokes",AND(COUNTIF($D95,"*tee comp"),$K95&gt;$Y$3,$L95-$Q95+$W$6&gt;$Y$4),"1 stroke",TRUE,""),"")</f>
        <v/>
      </c>
      <c r="S95" s="5" t="str">
        <f t="shared" si="4"/>
        <v/>
      </c>
      <c r="T95" s="12" t="str">
        <f t="shared" si="5"/>
        <v/>
      </c>
    </row>
    <row r="96" spans="1:20" ht="15.75">
      <c r="A96" s="13"/>
      <c r="B96" s="14"/>
      <c r="C96" s="14"/>
      <c r="D96" s="14"/>
      <c r="E96" s="15"/>
      <c r="F96" s="15"/>
      <c r="G96" s="16"/>
      <c r="H96" s="14"/>
      <c r="I96" s="16"/>
      <c r="J96" s="16"/>
      <c r="K96" s="11" t="str">
        <f t="shared" si="0"/>
        <v/>
      </c>
      <c r="L96" s="11" t="str">
        <f t="shared" si="1"/>
        <v/>
      </c>
      <c r="M96" s="11" t="str" cm="1">
        <f t="array" ref="M96">_xlfn.IFS(H96="","",RIGHT(H96,2) = "PM",LEFT(H96,5)*1,TRUE,H96*1)</f>
        <v/>
      </c>
      <c r="N96" s="11" t="str">
        <f t="shared" si="2"/>
        <v/>
      </c>
      <c r="O96" s="11" t="str" cm="1">
        <f t="array" ref="O96">_xlfn.IFS(_xlfn.MINIFS(M:M,D:D,D96,E:E,E96,A:A,A96)=TIME(0,0,0),"",TRUE,_xlfn.MINIFS(M:M,D:D,D96,E:E,E96,A:A,A96))</f>
        <v/>
      </c>
      <c r="P96" s="11" t="str" cm="1">
        <f t="array" ref="P96">_xlfn.IFS(_xlfn.MAXIFS(M:M,D:D,D96,E:E,E96,A:A,A96)=TIME(0,0,0),"",TRUE,_xlfn.MAXIFS(M:M,D:D,D96,E:E,E96,A:A,A96))</f>
        <v/>
      </c>
      <c r="Q96" s="11" t="str">
        <f t="shared" si="3"/>
        <v/>
      </c>
      <c r="R96" s="11" t="str" cm="1">
        <f t="array" ref="R96">IFERROR(_xlfn.IFS(AND(COUNTIF($D96,"*9 hole comp"),$K96&gt;$AA$2,$L96-$Q96+$W$6&gt;$AA$4),"2 strokes",AND(COUNTIF($D96,"*9 hole comp"),$K96&gt;$Y$2,$L96-$Q96+$W$6&gt;$Y$4),"1 stroke",AND(COUNTIF($D96,"*tee comp"),$K96&gt;$AA$3,$L96-$Q96+$W$6&gt;$AA$4),"2 strokes",AND(COUNTIF($D96,"*tee comp"),$K96&gt;$Y$3,$L96-$Q96+$W$6&gt;$Y$4),"1 stroke",TRUE,""),"")</f>
        <v/>
      </c>
      <c r="S96" s="5" t="str">
        <f t="shared" si="4"/>
        <v/>
      </c>
      <c r="T96" s="12" t="str">
        <f t="shared" si="5"/>
        <v/>
      </c>
    </row>
    <row r="97" spans="1:20" ht="15.75">
      <c r="A97" s="13"/>
      <c r="B97" s="14"/>
      <c r="C97" s="14"/>
      <c r="D97" s="14"/>
      <c r="E97" s="15"/>
      <c r="F97" s="15"/>
      <c r="G97" s="16"/>
      <c r="H97" s="14"/>
      <c r="I97" s="16"/>
      <c r="J97" s="16"/>
      <c r="K97" s="11" t="str">
        <f t="shared" si="0"/>
        <v/>
      </c>
      <c r="L97" s="11" t="str">
        <f t="shared" si="1"/>
        <v/>
      </c>
      <c r="M97" s="11" t="str" cm="1">
        <f t="array" ref="M97">_xlfn.IFS(H97="","",RIGHT(H97,2) = "PM",LEFT(H97,5)*1,TRUE,H97*1)</f>
        <v/>
      </c>
      <c r="N97" s="11" t="str">
        <f t="shared" si="2"/>
        <v/>
      </c>
      <c r="O97" s="11" t="str" cm="1">
        <f t="array" ref="O97">_xlfn.IFS(_xlfn.MINIFS(M:M,D:D,D97,E:E,E97,A:A,A97)=TIME(0,0,0),"",TRUE,_xlfn.MINIFS(M:M,D:D,D97,E:E,E97,A:A,A97))</f>
        <v/>
      </c>
      <c r="P97" s="11" t="str" cm="1">
        <f t="array" ref="P97">_xlfn.IFS(_xlfn.MAXIFS(M:M,D:D,D97,E:E,E97,A:A,A97)=TIME(0,0,0),"",TRUE,_xlfn.MAXIFS(M:M,D:D,D97,E:E,E97,A:A,A97))</f>
        <v/>
      </c>
      <c r="Q97" s="11" t="str">
        <f t="shared" si="3"/>
        <v/>
      </c>
      <c r="R97" s="11" t="str" cm="1">
        <f t="array" ref="R97">IFERROR(_xlfn.IFS(AND(COUNTIF($D97,"*9 hole comp"),$K97&gt;$AA$2,$L97-$Q97+$W$6&gt;$AA$4),"2 strokes",AND(COUNTIF($D97,"*9 hole comp"),$K97&gt;$Y$2,$L97-$Q97+$W$6&gt;$Y$4),"1 stroke",AND(COUNTIF($D97,"*tee comp"),$K97&gt;$AA$3,$L97-$Q97+$W$6&gt;$AA$4),"2 strokes",AND(COUNTIF($D97,"*tee comp"),$K97&gt;$Y$3,$L97-$Q97+$W$6&gt;$Y$4),"1 stroke",TRUE,""),"")</f>
        <v/>
      </c>
      <c r="S97" s="5" t="str">
        <f t="shared" si="4"/>
        <v/>
      </c>
      <c r="T97" s="12" t="str">
        <f t="shared" si="5"/>
        <v/>
      </c>
    </row>
    <row r="98" spans="1:20" ht="15.75">
      <c r="A98" s="13"/>
      <c r="B98" s="14"/>
      <c r="C98" s="14"/>
      <c r="D98" s="14"/>
      <c r="E98" s="15"/>
      <c r="F98" s="15"/>
      <c r="G98" s="16"/>
      <c r="H98" s="14"/>
      <c r="I98" s="16"/>
      <c r="J98" s="16"/>
      <c r="K98" s="11" t="str">
        <f t="shared" si="0"/>
        <v/>
      </c>
      <c r="L98" s="11" t="str">
        <f t="shared" si="1"/>
        <v/>
      </c>
      <c r="M98" s="11" t="str" cm="1">
        <f t="array" ref="M98">_xlfn.IFS(H98="","",RIGHT(H98,2) = "PM",LEFT(H98,5)*1,TRUE,H98*1)</f>
        <v/>
      </c>
      <c r="N98" s="11" t="str">
        <f t="shared" si="2"/>
        <v/>
      </c>
      <c r="O98" s="11" t="str" cm="1">
        <f t="array" ref="O98">_xlfn.IFS(_xlfn.MINIFS(M:M,D:D,D98,E:E,E98,A:A,A98)=TIME(0,0,0),"",TRUE,_xlfn.MINIFS(M:M,D:D,D98,E:E,E98,A:A,A98))</f>
        <v/>
      </c>
      <c r="P98" s="11" t="str" cm="1">
        <f t="array" ref="P98">_xlfn.IFS(_xlfn.MAXIFS(M:M,D:D,D98,E:E,E98,A:A,A98)=TIME(0,0,0),"",TRUE,_xlfn.MAXIFS(M:M,D:D,D98,E:E,E98,A:A,A98))</f>
        <v/>
      </c>
      <c r="Q98" s="11" t="str">
        <f t="shared" si="3"/>
        <v/>
      </c>
      <c r="R98" s="11" t="str" cm="1">
        <f t="array" ref="R98">IFERROR(_xlfn.IFS(AND(COUNTIF($D98,"*9 hole comp"),$K98&gt;$AA$2,$L98-$Q98+$W$6&gt;$AA$4),"2 strokes",AND(COUNTIF($D98,"*9 hole comp"),$K98&gt;$Y$2,$L98-$Q98+$W$6&gt;$Y$4),"1 stroke",AND(COUNTIF($D98,"*tee comp"),$K98&gt;$AA$3,$L98-$Q98+$W$6&gt;$AA$4),"2 strokes",AND(COUNTIF($D98,"*tee comp"),$K98&gt;$Y$3,$L98-$Q98+$W$6&gt;$Y$4),"1 stroke",TRUE,""),"")</f>
        <v/>
      </c>
      <c r="S98" s="5" t="str">
        <f t="shared" si="4"/>
        <v/>
      </c>
      <c r="T98" s="12" t="str">
        <f t="shared" si="5"/>
        <v/>
      </c>
    </row>
    <row r="99" spans="1:20" ht="15.75">
      <c r="A99" s="13"/>
      <c r="B99" s="14"/>
      <c r="C99" s="14"/>
      <c r="D99" s="14"/>
      <c r="E99" s="15"/>
      <c r="F99" s="15"/>
      <c r="G99" s="16"/>
      <c r="H99" s="14"/>
      <c r="I99" s="16"/>
      <c r="J99" s="16"/>
      <c r="K99" s="11" t="str">
        <f t="shared" si="0"/>
        <v/>
      </c>
      <c r="L99" s="11" t="str">
        <f t="shared" si="1"/>
        <v/>
      </c>
      <c r="M99" s="11" t="str" cm="1">
        <f t="array" ref="M99">_xlfn.IFS(H99="","",RIGHT(H99,2) = "PM",LEFT(H99,5)*1,TRUE,H99*1)</f>
        <v/>
      </c>
      <c r="N99" s="11" t="str">
        <f t="shared" si="2"/>
        <v/>
      </c>
      <c r="O99" s="11" t="str" cm="1">
        <f t="array" ref="O99">_xlfn.IFS(_xlfn.MINIFS(M:M,D:D,D99,E:E,E99,A:A,A99)=TIME(0,0,0),"",TRUE,_xlfn.MINIFS(M:M,D:D,D99,E:E,E99,A:A,A99))</f>
        <v/>
      </c>
      <c r="P99" s="11" t="str" cm="1">
        <f t="array" ref="P99">_xlfn.IFS(_xlfn.MAXIFS(M:M,D:D,D99,E:E,E99,A:A,A99)=TIME(0,0,0),"",TRUE,_xlfn.MAXIFS(M:M,D:D,D99,E:E,E99,A:A,A99))</f>
        <v/>
      </c>
      <c r="Q99" s="11" t="str">
        <f t="shared" si="3"/>
        <v/>
      </c>
      <c r="R99" s="11" t="str" cm="1">
        <f t="array" ref="R99">IFERROR(_xlfn.IFS(AND(COUNTIF($D99,"*9 hole comp"),$K99&gt;$AA$2,$L99-$Q99+$W$6&gt;$AA$4),"2 strokes",AND(COUNTIF($D99,"*9 hole comp"),$K99&gt;$Y$2,$L99-$Q99+$W$6&gt;$Y$4),"1 stroke",AND(COUNTIF($D99,"*tee comp"),$K99&gt;$AA$3,$L99-$Q99+$W$6&gt;$AA$4),"2 strokes",AND(COUNTIF($D99,"*tee comp"),$K99&gt;$Y$3,$L99-$Q99+$W$6&gt;$Y$4),"1 stroke",TRUE,""),"")</f>
        <v/>
      </c>
      <c r="S99" s="5" t="str">
        <f t="shared" si="4"/>
        <v/>
      </c>
      <c r="T99" s="12" t="str">
        <f t="shared" si="5"/>
        <v/>
      </c>
    </row>
    <row r="100" spans="1:20" ht="15.75">
      <c r="A100" s="13"/>
      <c r="B100" s="14"/>
      <c r="C100" s="14"/>
      <c r="D100" s="14"/>
      <c r="E100" s="15"/>
      <c r="F100" s="15"/>
      <c r="G100" s="16"/>
      <c r="H100" s="14"/>
      <c r="I100" s="16"/>
      <c r="J100" s="16"/>
      <c r="K100" s="11" t="str">
        <f t="shared" si="0"/>
        <v/>
      </c>
      <c r="L100" s="11" t="str">
        <f t="shared" si="1"/>
        <v/>
      </c>
      <c r="M100" s="11" t="str" cm="1">
        <f t="array" ref="M100">_xlfn.IFS(H100="","",RIGHT(H100,2) = "PM",LEFT(H100,5)*1,TRUE,H100*1)</f>
        <v/>
      </c>
      <c r="N100" s="11" t="str">
        <f t="shared" si="2"/>
        <v/>
      </c>
      <c r="O100" s="11" t="str" cm="1">
        <f t="array" ref="O100">_xlfn.IFS(_xlfn.MINIFS(M:M,D:D,D100,E:E,E100,A:A,A100)=TIME(0,0,0),"",TRUE,_xlfn.MINIFS(M:M,D:D,D100,E:E,E100,A:A,A100))</f>
        <v/>
      </c>
      <c r="P100" s="11" t="str" cm="1">
        <f t="array" ref="P100">_xlfn.IFS(_xlfn.MAXIFS(M:M,D:D,D100,E:E,E100,A:A,A100)=TIME(0,0,0),"",TRUE,_xlfn.MAXIFS(M:M,D:D,D100,E:E,E100,A:A,A100))</f>
        <v/>
      </c>
      <c r="Q100" s="11" t="str">
        <f t="shared" si="3"/>
        <v/>
      </c>
      <c r="R100" s="11" t="str" cm="1">
        <f t="array" ref="R100">IFERROR(_xlfn.IFS(AND(COUNTIF($D100,"*9 hole comp"),$K100&gt;$AA$2,$L100-$Q100+$W$6&gt;$AA$4),"2 strokes",AND(COUNTIF($D100,"*9 hole comp"),$K100&gt;$Y$2,$L100-$Q100+$W$6&gt;$Y$4),"1 stroke",AND(COUNTIF($D100,"*tee comp"),$K100&gt;$AA$3,$L100-$Q100+$W$6&gt;$AA$4),"2 strokes",AND(COUNTIF($D100,"*tee comp"),$K100&gt;$Y$3,$L100-$Q100+$W$6&gt;$Y$4),"1 stroke",TRUE,""),"")</f>
        <v/>
      </c>
      <c r="S100" s="5" t="str">
        <f t="shared" si="4"/>
        <v/>
      </c>
      <c r="T100" s="12" t="str">
        <f t="shared" si="5"/>
        <v/>
      </c>
    </row>
    <row r="101" spans="1:20" ht="15.75">
      <c r="A101" s="13"/>
      <c r="B101" s="14"/>
      <c r="C101" s="14"/>
      <c r="D101" s="14"/>
      <c r="E101" s="15"/>
      <c r="F101" s="15"/>
      <c r="G101" s="16"/>
      <c r="H101" s="14"/>
      <c r="I101" s="16"/>
      <c r="J101" s="16"/>
      <c r="K101" s="11" t="str">
        <f t="shared" si="0"/>
        <v/>
      </c>
      <c r="L101" s="11" t="str">
        <f t="shared" si="1"/>
        <v/>
      </c>
      <c r="M101" s="11" t="str" cm="1">
        <f t="array" ref="M101">_xlfn.IFS(H101="","",RIGHT(H101,2) = "PM",LEFT(H101,5)*1,TRUE,H101*1)</f>
        <v/>
      </c>
      <c r="N101" s="11" t="str">
        <f t="shared" si="2"/>
        <v/>
      </c>
      <c r="O101" s="11" t="str" cm="1">
        <f t="array" ref="O101">_xlfn.IFS(_xlfn.MINIFS(M:M,D:D,D101,E:E,E101,A:A,A101)=TIME(0,0,0),"",TRUE,_xlfn.MINIFS(M:M,D:D,D101,E:E,E101,A:A,A101))</f>
        <v/>
      </c>
      <c r="P101" s="11" t="str" cm="1">
        <f t="array" ref="P101">_xlfn.IFS(_xlfn.MAXIFS(M:M,D:D,D101,E:E,E101,A:A,A101)=TIME(0,0,0),"",TRUE,_xlfn.MAXIFS(M:M,D:D,D101,E:E,E101,A:A,A101))</f>
        <v/>
      </c>
      <c r="Q101" s="11" t="str">
        <f t="shared" si="3"/>
        <v/>
      </c>
      <c r="R101" s="11" t="str" cm="1">
        <f t="array" ref="R101">IFERROR(_xlfn.IFS(AND(COUNTIF($D101,"*9 hole comp"),$K101&gt;$AA$2,$L101-$Q101+$W$6&gt;$AA$4),"2 strokes",AND(COUNTIF($D101,"*9 hole comp"),$K101&gt;$Y$2,$L101-$Q101+$W$6&gt;$Y$4),"1 stroke",AND(COUNTIF($D101,"*tee comp"),$K101&gt;$AA$3,$L101-$Q101+$W$6&gt;$AA$4),"2 strokes",AND(COUNTIF($D101,"*tee comp"),$K101&gt;$Y$3,$L101-$Q101+$W$6&gt;$Y$4),"1 stroke",TRUE,""),"")</f>
        <v/>
      </c>
      <c r="S101" s="5" t="str">
        <f t="shared" si="4"/>
        <v/>
      </c>
      <c r="T101" s="12" t="str">
        <f t="shared" si="5"/>
        <v/>
      </c>
    </row>
    <row r="102" spans="1:20" ht="15.75">
      <c r="A102" s="13"/>
      <c r="B102" s="14"/>
      <c r="C102" s="14"/>
      <c r="D102" s="14"/>
      <c r="E102" s="15"/>
      <c r="F102" s="15"/>
      <c r="G102" s="16"/>
      <c r="H102" s="14"/>
      <c r="I102" s="16"/>
      <c r="J102" s="16"/>
      <c r="K102" s="11" t="str">
        <f t="shared" si="0"/>
        <v/>
      </c>
      <c r="L102" s="11" t="str">
        <f t="shared" si="1"/>
        <v/>
      </c>
      <c r="M102" s="11" t="str" cm="1">
        <f t="array" ref="M102">_xlfn.IFS(H102="","",RIGHT(H102,2) = "PM",LEFT(H102,5)*1,TRUE,H102*1)</f>
        <v/>
      </c>
      <c r="N102" s="11" t="str">
        <f t="shared" si="2"/>
        <v/>
      </c>
      <c r="O102" s="11" t="str" cm="1">
        <f t="array" ref="O102">_xlfn.IFS(_xlfn.MINIFS(M:M,D:D,D102,E:E,E102,A:A,A102)=TIME(0,0,0),"",TRUE,_xlfn.MINIFS(M:M,D:D,D102,E:E,E102,A:A,A102))</f>
        <v/>
      </c>
      <c r="P102" s="11" t="str" cm="1">
        <f t="array" ref="P102">_xlfn.IFS(_xlfn.MAXIFS(M:M,D:D,D102,E:E,E102,A:A,A102)=TIME(0,0,0),"",TRUE,_xlfn.MAXIFS(M:M,D:D,D102,E:E,E102,A:A,A102))</f>
        <v/>
      </c>
      <c r="Q102" s="11" t="str">
        <f t="shared" si="3"/>
        <v/>
      </c>
      <c r="R102" s="11" t="str" cm="1">
        <f t="array" ref="R102">IFERROR(_xlfn.IFS(AND(COUNTIF($D102,"*9 hole comp"),$K102&gt;$AA$2,$L102-$Q102+$W$6&gt;$AA$4),"2 strokes",AND(COUNTIF($D102,"*9 hole comp"),$K102&gt;$Y$2,$L102-$Q102+$W$6&gt;$Y$4),"1 stroke",AND(COUNTIF($D102,"*tee comp"),$K102&gt;$AA$3,$L102-$Q102+$W$6&gt;$AA$4),"2 strokes",AND(COUNTIF($D102,"*tee comp"),$K102&gt;$Y$3,$L102-$Q102+$W$6&gt;$Y$4),"1 stroke",TRUE,""),"")</f>
        <v/>
      </c>
      <c r="S102" s="5" t="str">
        <f t="shared" si="4"/>
        <v/>
      </c>
      <c r="T102" s="12" t="str">
        <f t="shared" si="5"/>
        <v/>
      </c>
    </row>
    <row r="103" spans="1:20" ht="15.75">
      <c r="A103" s="13"/>
      <c r="B103" s="14"/>
      <c r="C103" s="14"/>
      <c r="D103" s="14"/>
      <c r="E103" s="15"/>
      <c r="F103" s="15"/>
      <c r="G103" s="16"/>
      <c r="H103" s="14"/>
      <c r="I103" s="16"/>
      <c r="J103" s="16"/>
      <c r="K103" s="11" t="str">
        <f t="shared" si="0"/>
        <v/>
      </c>
      <c r="L103" s="11" t="str">
        <f t="shared" si="1"/>
        <v/>
      </c>
      <c r="M103" s="11" t="str" cm="1">
        <f t="array" ref="M103">_xlfn.IFS(H103="","",RIGHT(H103,2) = "PM",LEFT(H103,5)*1,TRUE,H103*1)</f>
        <v/>
      </c>
      <c r="N103" s="11" t="str">
        <f t="shared" si="2"/>
        <v/>
      </c>
      <c r="O103" s="11" t="str" cm="1">
        <f t="array" ref="O103">_xlfn.IFS(_xlfn.MINIFS(M:M,D:D,D103,E:E,E103,A:A,A103)=TIME(0,0,0),"",TRUE,_xlfn.MINIFS(M:M,D:D,D103,E:E,E103,A:A,A103))</f>
        <v/>
      </c>
      <c r="P103" s="11" t="str" cm="1">
        <f t="array" ref="P103">_xlfn.IFS(_xlfn.MAXIFS(M:M,D:D,D103,E:E,E103,A:A,A103)=TIME(0,0,0),"",TRUE,_xlfn.MAXIFS(M:M,D:D,D103,E:E,E103,A:A,A103))</f>
        <v/>
      </c>
      <c r="Q103" s="11" t="str">
        <f t="shared" si="3"/>
        <v/>
      </c>
      <c r="R103" s="11" t="str" cm="1">
        <f t="array" ref="R103">IFERROR(_xlfn.IFS(AND(COUNTIF($D103,"*9 hole comp"),$K103&gt;$AA$2,$L103-$Q103+$W$6&gt;$AA$4),"2 strokes",AND(COUNTIF($D103,"*9 hole comp"),$K103&gt;$Y$2,$L103-$Q103+$W$6&gt;$Y$4),"1 stroke",AND(COUNTIF($D103,"*tee comp"),$K103&gt;$AA$3,$L103-$Q103+$W$6&gt;$AA$4),"2 strokes",AND(COUNTIF($D103,"*tee comp"),$K103&gt;$Y$3,$L103-$Q103+$W$6&gt;$Y$4),"1 stroke",TRUE,""),"")</f>
        <v/>
      </c>
      <c r="S103" s="5" t="str">
        <f t="shared" si="4"/>
        <v/>
      </c>
      <c r="T103" s="12" t="str">
        <f t="shared" si="5"/>
        <v/>
      </c>
    </row>
    <row r="104" spans="1:20" ht="15.75">
      <c r="A104" s="13"/>
      <c r="B104" s="14"/>
      <c r="C104" s="14"/>
      <c r="D104" s="14"/>
      <c r="E104" s="15"/>
      <c r="F104" s="15"/>
      <c r="G104" s="16"/>
      <c r="H104" s="14"/>
      <c r="I104" s="16"/>
      <c r="J104" s="16"/>
      <c r="K104" s="11" t="str">
        <f t="shared" si="0"/>
        <v/>
      </c>
      <c r="L104" s="11" t="str">
        <f t="shared" si="1"/>
        <v/>
      </c>
      <c r="M104" s="11" t="str" cm="1">
        <f t="array" ref="M104">_xlfn.IFS(H104="","",RIGHT(H104,2) = "PM",LEFT(H104,5)*1,TRUE,H104*1)</f>
        <v/>
      </c>
      <c r="N104" s="11" t="str">
        <f t="shared" si="2"/>
        <v/>
      </c>
      <c r="O104" s="11" t="str" cm="1">
        <f t="array" ref="O104">_xlfn.IFS(_xlfn.MINIFS(M:M,D:D,D104,E:E,E104,A:A,A104)=TIME(0,0,0),"",TRUE,_xlfn.MINIFS(M:M,D:D,D104,E:E,E104,A:A,A104))</f>
        <v/>
      </c>
      <c r="P104" s="11" t="str" cm="1">
        <f t="array" ref="P104">_xlfn.IFS(_xlfn.MAXIFS(M:M,D:D,D104,E:E,E104,A:A,A104)=TIME(0,0,0),"",TRUE,_xlfn.MAXIFS(M:M,D:D,D104,E:E,E104,A:A,A104))</f>
        <v/>
      </c>
      <c r="Q104" s="11" t="str">
        <f t="shared" si="3"/>
        <v/>
      </c>
      <c r="R104" s="11" t="str" cm="1">
        <f t="array" ref="R104">IFERROR(_xlfn.IFS(AND(COUNTIF($D104,"*9 hole comp"),$K104&gt;$AA$2,$L104-$Q104+$W$6&gt;$AA$4),"2 strokes",AND(COUNTIF($D104,"*9 hole comp"),$K104&gt;$Y$2,$L104-$Q104+$W$6&gt;$Y$4),"1 stroke",AND(COUNTIF($D104,"*tee comp"),$K104&gt;$AA$3,$L104-$Q104+$W$6&gt;$AA$4),"2 strokes",AND(COUNTIF($D104,"*tee comp"),$K104&gt;$Y$3,$L104-$Q104+$W$6&gt;$Y$4),"1 stroke",TRUE,""),"")</f>
        <v/>
      </c>
      <c r="S104" s="5" t="str">
        <f t="shared" si="4"/>
        <v/>
      </c>
      <c r="T104" s="12" t="str">
        <f t="shared" si="5"/>
        <v/>
      </c>
    </row>
    <row r="105" spans="1:20" ht="15.75">
      <c r="A105" s="13"/>
      <c r="B105" s="14"/>
      <c r="C105" s="14"/>
      <c r="D105" s="14"/>
      <c r="E105" s="15"/>
      <c r="F105" s="15"/>
      <c r="G105" s="16"/>
      <c r="H105" s="14"/>
      <c r="I105" s="16"/>
      <c r="J105" s="16"/>
      <c r="K105" s="11" t="str">
        <f t="shared" si="0"/>
        <v/>
      </c>
      <c r="L105" s="11" t="str">
        <f t="shared" si="1"/>
        <v/>
      </c>
      <c r="M105" s="11" t="str" cm="1">
        <f t="array" ref="M105">_xlfn.IFS(H105="","",RIGHT(H105,2) = "PM",LEFT(H105,5)*1,TRUE,H105*1)</f>
        <v/>
      </c>
      <c r="N105" s="11" t="str">
        <f t="shared" si="2"/>
        <v/>
      </c>
      <c r="O105" s="11" t="str" cm="1">
        <f t="array" ref="O105">_xlfn.IFS(_xlfn.MINIFS(M:M,D:D,D105,E:E,E105,A:A,A105)=TIME(0,0,0),"",TRUE,_xlfn.MINIFS(M:M,D:D,D105,E:E,E105,A:A,A105))</f>
        <v/>
      </c>
      <c r="P105" s="11" t="str" cm="1">
        <f t="array" ref="P105">_xlfn.IFS(_xlfn.MAXIFS(M:M,D:D,D105,E:E,E105,A:A,A105)=TIME(0,0,0),"",TRUE,_xlfn.MAXIFS(M:M,D:D,D105,E:E,E105,A:A,A105))</f>
        <v/>
      </c>
      <c r="Q105" s="11" t="str">
        <f t="shared" si="3"/>
        <v/>
      </c>
      <c r="R105" s="11" t="str" cm="1">
        <f t="array" ref="R105">IFERROR(_xlfn.IFS(AND(COUNTIF($D105,"*9 hole comp"),$K105&gt;$AA$2,$L105-$Q105+$W$6&gt;$AA$4),"2 strokes",AND(COUNTIF($D105,"*9 hole comp"),$K105&gt;$Y$2,$L105-$Q105+$W$6&gt;$Y$4),"1 stroke",AND(COUNTIF($D105,"*tee comp"),$K105&gt;$AA$3,$L105-$Q105+$W$6&gt;$AA$4),"2 strokes",AND(COUNTIF($D105,"*tee comp"),$K105&gt;$Y$3,$L105-$Q105+$W$6&gt;$Y$4),"1 stroke",TRUE,""),"")</f>
        <v/>
      </c>
      <c r="S105" s="5" t="str">
        <f t="shared" si="4"/>
        <v/>
      </c>
      <c r="T105" s="12" t="str">
        <f t="shared" si="5"/>
        <v/>
      </c>
    </row>
    <row r="106" spans="1:20" ht="15.75">
      <c r="A106" s="13"/>
      <c r="B106" s="14"/>
      <c r="C106" s="14"/>
      <c r="D106" s="14"/>
      <c r="E106" s="15"/>
      <c r="F106" s="15"/>
      <c r="G106" s="16"/>
      <c r="H106" s="14"/>
      <c r="I106" s="16"/>
      <c r="J106" s="16"/>
      <c r="K106" s="11" t="str">
        <f t="shared" si="0"/>
        <v/>
      </c>
      <c r="L106" s="11" t="str">
        <f t="shared" si="1"/>
        <v/>
      </c>
      <c r="M106" s="11" t="str" cm="1">
        <f t="array" ref="M106">_xlfn.IFS(H106="","",RIGHT(H106,2) = "PM",LEFT(H106,5)*1,TRUE,H106*1)</f>
        <v/>
      </c>
      <c r="N106" s="11" t="str">
        <f t="shared" si="2"/>
        <v/>
      </c>
      <c r="O106" s="11" t="str" cm="1">
        <f t="array" ref="O106">_xlfn.IFS(_xlfn.MINIFS(M:M,D:D,D106,E:E,E106,A:A,A106)=TIME(0,0,0),"",TRUE,_xlfn.MINIFS(M:M,D:D,D106,E:E,E106,A:A,A106))</f>
        <v/>
      </c>
      <c r="P106" s="11" t="str" cm="1">
        <f t="array" ref="P106">_xlfn.IFS(_xlfn.MAXIFS(M:M,D:D,D106,E:E,E106,A:A,A106)=TIME(0,0,0),"",TRUE,_xlfn.MAXIFS(M:M,D:D,D106,E:E,E106,A:A,A106))</f>
        <v/>
      </c>
      <c r="Q106" s="11" t="str">
        <f t="shared" si="3"/>
        <v/>
      </c>
      <c r="R106" s="11" t="str" cm="1">
        <f t="array" ref="R106">IFERROR(_xlfn.IFS(AND(COUNTIF($D106,"*9 hole comp"),$K106&gt;$AA$2,$L106-$Q106+$W$6&gt;$AA$4),"2 strokes",AND(COUNTIF($D106,"*9 hole comp"),$K106&gt;$Y$2,$L106-$Q106+$W$6&gt;$Y$4),"1 stroke",AND(COUNTIF($D106,"*tee comp"),$K106&gt;$AA$3,$L106-$Q106+$W$6&gt;$AA$4),"2 strokes",AND(COUNTIF($D106,"*tee comp"),$K106&gt;$Y$3,$L106-$Q106+$W$6&gt;$Y$4),"1 stroke",TRUE,""),"")</f>
        <v/>
      </c>
      <c r="S106" s="5" t="str">
        <f t="shared" si="4"/>
        <v/>
      </c>
      <c r="T106" s="12" t="str">
        <f t="shared" si="5"/>
        <v/>
      </c>
    </row>
    <row r="107" spans="1:20" ht="15.75">
      <c r="A107" s="13"/>
      <c r="B107" s="14"/>
      <c r="C107" s="14"/>
      <c r="D107" s="14"/>
      <c r="E107" s="15"/>
      <c r="F107" s="15"/>
      <c r="G107" s="16"/>
      <c r="H107" s="14"/>
      <c r="I107" s="16"/>
      <c r="J107" s="16"/>
      <c r="K107" s="11" t="str">
        <f t="shared" si="0"/>
        <v/>
      </c>
      <c r="L107" s="11" t="str">
        <f t="shared" si="1"/>
        <v/>
      </c>
      <c r="M107" s="11" t="str" cm="1">
        <f t="array" ref="M107">_xlfn.IFS(H107="","",RIGHT(H107,2) = "PM",LEFT(H107,5)*1,TRUE,H107*1)</f>
        <v/>
      </c>
      <c r="N107" s="11" t="str">
        <f t="shared" si="2"/>
        <v/>
      </c>
      <c r="O107" s="11" t="str" cm="1">
        <f t="array" ref="O107">_xlfn.IFS(_xlfn.MINIFS(M:M,D:D,D107,E:E,E107,A:A,A107)=TIME(0,0,0),"",TRUE,_xlfn.MINIFS(M:M,D:D,D107,E:E,E107,A:A,A107))</f>
        <v/>
      </c>
      <c r="P107" s="11" t="str" cm="1">
        <f t="array" ref="P107">_xlfn.IFS(_xlfn.MAXIFS(M:M,D:D,D107,E:E,E107,A:A,A107)=TIME(0,0,0),"",TRUE,_xlfn.MAXIFS(M:M,D:D,D107,E:E,E107,A:A,A107))</f>
        <v/>
      </c>
      <c r="Q107" s="11" t="str">
        <f t="shared" si="3"/>
        <v/>
      </c>
      <c r="R107" s="11" t="str" cm="1">
        <f t="array" ref="R107">IFERROR(_xlfn.IFS(AND(COUNTIF($D107,"*9 hole comp"),$K107&gt;$AA$2,$L107-$Q107+$W$6&gt;$AA$4),"2 strokes",AND(COUNTIF($D107,"*9 hole comp"),$K107&gt;$Y$2,$L107-$Q107+$W$6&gt;$Y$4),"1 stroke",AND(COUNTIF($D107,"*tee comp"),$K107&gt;$AA$3,$L107-$Q107+$W$6&gt;$AA$4),"2 strokes",AND(COUNTIF($D107,"*tee comp"),$K107&gt;$Y$3,$L107-$Q107+$W$6&gt;$Y$4),"1 stroke",TRUE,""),"")</f>
        <v/>
      </c>
      <c r="S107" s="5" t="str">
        <f t="shared" si="4"/>
        <v/>
      </c>
      <c r="T107" s="12" t="str">
        <f t="shared" si="5"/>
        <v/>
      </c>
    </row>
    <row r="108" spans="1:20" ht="15.75">
      <c r="A108" s="13"/>
      <c r="B108" s="14"/>
      <c r="C108" s="14"/>
      <c r="D108" s="14"/>
      <c r="E108" s="15"/>
      <c r="F108" s="15"/>
      <c r="G108" s="16"/>
      <c r="H108" s="14"/>
      <c r="I108" s="16"/>
      <c r="J108" s="16"/>
      <c r="K108" s="11" t="str">
        <f t="shared" si="0"/>
        <v/>
      </c>
      <c r="L108" s="11" t="str">
        <f t="shared" si="1"/>
        <v/>
      </c>
      <c r="M108" s="11" t="str" cm="1">
        <f t="array" ref="M108">_xlfn.IFS(H108="","",RIGHT(H108,2) = "PM",LEFT(H108,5)*1,TRUE,H108*1)</f>
        <v/>
      </c>
      <c r="N108" s="11" t="str">
        <f t="shared" si="2"/>
        <v/>
      </c>
      <c r="O108" s="11" t="str" cm="1">
        <f t="array" ref="O108">_xlfn.IFS(_xlfn.MINIFS(M:M,D:D,D108,E:E,E108,A:A,A108)=TIME(0,0,0),"",TRUE,_xlfn.MINIFS(M:M,D:D,D108,E:E,E108,A:A,A108))</f>
        <v/>
      </c>
      <c r="P108" s="11" t="str" cm="1">
        <f t="array" ref="P108">_xlfn.IFS(_xlfn.MAXIFS(M:M,D:D,D108,E:E,E108,A:A,A108)=TIME(0,0,0),"",TRUE,_xlfn.MAXIFS(M:M,D:D,D108,E:E,E108,A:A,A108))</f>
        <v/>
      </c>
      <c r="Q108" s="11" t="str">
        <f t="shared" si="3"/>
        <v/>
      </c>
      <c r="R108" s="11" t="str" cm="1">
        <f t="array" ref="R108">IFERROR(_xlfn.IFS(AND(COUNTIF($D108,"*9 hole comp"),$K108&gt;$AA$2,$L108-$Q108+$W$6&gt;$AA$4),"2 strokes",AND(COUNTIF($D108,"*9 hole comp"),$K108&gt;$Y$2,$L108-$Q108+$W$6&gt;$Y$4),"1 stroke",AND(COUNTIF($D108,"*tee comp"),$K108&gt;$AA$3,$L108-$Q108+$W$6&gt;$AA$4),"2 strokes",AND(COUNTIF($D108,"*tee comp"),$K108&gt;$Y$3,$L108-$Q108+$W$6&gt;$Y$4),"1 stroke",TRUE,""),"")</f>
        <v/>
      </c>
      <c r="S108" s="5" t="str">
        <f t="shared" si="4"/>
        <v/>
      </c>
      <c r="T108" s="12" t="str">
        <f t="shared" si="5"/>
        <v/>
      </c>
    </row>
    <row r="109" spans="1:20" ht="15.75">
      <c r="A109" s="13"/>
      <c r="B109" s="14"/>
      <c r="C109" s="14"/>
      <c r="D109" s="14"/>
      <c r="E109" s="15"/>
      <c r="F109" s="15"/>
      <c r="G109" s="16"/>
      <c r="H109" s="14"/>
      <c r="I109" s="16"/>
      <c r="J109" s="16"/>
      <c r="K109" s="11" t="str">
        <f t="shared" si="0"/>
        <v/>
      </c>
      <c r="L109" s="11" t="str">
        <f t="shared" si="1"/>
        <v/>
      </c>
      <c r="M109" s="11" t="str" cm="1">
        <f t="array" ref="M109">_xlfn.IFS(H109="","",RIGHT(H109,2) = "PM",LEFT(H109,5)*1,TRUE,H109*1)</f>
        <v/>
      </c>
      <c r="N109" s="11" t="str">
        <f t="shared" si="2"/>
        <v/>
      </c>
      <c r="O109" s="11" t="str" cm="1">
        <f t="array" ref="O109">_xlfn.IFS(_xlfn.MINIFS(M:M,D:D,D109,E:E,E109,A:A,A109)=TIME(0,0,0),"",TRUE,_xlfn.MINIFS(M:M,D:D,D109,E:E,E109,A:A,A109))</f>
        <v/>
      </c>
      <c r="P109" s="11" t="str" cm="1">
        <f t="array" ref="P109">_xlfn.IFS(_xlfn.MAXIFS(M:M,D:D,D109,E:E,E109,A:A,A109)=TIME(0,0,0),"",TRUE,_xlfn.MAXIFS(M:M,D:D,D109,E:E,E109,A:A,A109))</f>
        <v/>
      </c>
      <c r="Q109" s="11" t="str">
        <f t="shared" si="3"/>
        <v/>
      </c>
      <c r="R109" s="11" t="str" cm="1">
        <f t="array" ref="R109">IFERROR(_xlfn.IFS(AND(COUNTIF($D109,"*9 hole comp"),$K109&gt;$AA$2,$L109-$Q109+$W$6&gt;$AA$4),"2 strokes",AND(COUNTIF($D109,"*9 hole comp"),$K109&gt;$Y$2,$L109-$Q109+$W$6&gt;$Y$4),"1 stroke",AND(COUNTIF($D109,"*tee comp"),$K109&gt;$AA$3,$L109-$Q109+$W$6&gt;$AA$4),"2 strokes",AND(COUNTIF($D109,"*tee comp"),$K109&gt;$Y$3,$L109-$Q109+$W$6&gt;$Y$4),"1 stroke",TRUE,""),"")</f>
        <v/>
      </c>
      <c r="S109" s="5" t="str">
        <f t="shared" si="4"/>
        <v/>
      </c>
      <c r="T109" s="12" t="str">
        <f t="shared" si="5"/>
        <v/>
      </c>
    </row>
    <row r="110" spans="1:20" ht="15.75">
      <c r="A110" s="13"/>
      <c r="B110" s="14"/>
      <c r="C110" s="14"/>
      <c r="D110" s="14"/>
      <c r="E110" s="15"/>
      <c r="F110" s="15"/>
      <c r="G110" s="16"/>
      <c r="H110" s="14"/>
      <c r="I110" s="16"/>
      <c r="J110" s="16"/>
      <c r="K110" s="11" t="str">
        <f t="shared" si="0"/>
        <v/>
      </c>
      <c r="L110" s="11" t="str">
        <f t="shared" si="1"/>
        <v/>
      </c>
      <c r="M110" s="11" t="str" cm="1">
        <f t="array" ref="M110">_xlfn.IFS(H110="","",RIGHT(H110,2) = "PM",LEFT(H110,5)*1,TRUE,H110*1)</f>
        <v/>
      </c>
      <c r="N110" s="11" t="str">
        <f t="shared" si="2"/>
        <v/>
      </c>
      <c r="O110" s="11" t="str" cm="1">
        <f t="array" ref="O110">_xlfn.IFS(_xlfn.MINIFS(M:M,D:D,D110,E:E,E110,A:A,A110)=TIME(0,0,0),"",TRUE,_xlfn.MINIFS(M:M,D:D,D110,E:E,E110,A:A,A110))</f>
        <v/>
      </c>
      <c r="P110" s="11" t="str" cm="1">
        <f t="array" ref="P110">_xlfn.IFS(_xlfn.MAXIFS(M:M,D:D,D110,E:E,E110,A:A,A110)=TIME(0,0,0),"",TRUE,_xlfn.MAXIFS(M:M,D:D,D110,E:E,E110,A:A,A110))</f>
        <v/>
      </c>
      <c r="Q110" s="11" t="str">
        <f t="shared" si="3"/>
        <v/>
      </c>
      <c r="R110" s="11" t="str" cm="1">
        <f t="array" ref="R110">IFERROR(_xlfn.IFS(AND(COUNTIF($D110,"*9 hole comp"),$K110&gt;$AA$2,$L110-$Q110+$W$6&gt;$AA$4),"2 strokes",AND(COUNTIF($D110,"*9 hole comp"),$K110&gt;$Y$2,$L110-$Q110+$W$6&gt;$Y$4),"1 stroke",AND(COUNTIF($D110,"*tee comp"),$K110&gt;$AA$3,$L110-$Q110+$W$6&gt;$AA$4),"2 strokes",AND(COUNTIF($D110,"*tee comp"),$K110&gt;$Y$3,$L110-$Q110+$W$6&gt;$Y$4),"1 stroke",TRUE,""),"")</f>
        <v/>
      </c>
      <c r="S110" s="5" t="str">
        <f t="shared" si="4"/>
        <v/>
      </c>
      <c r="T110" s="12" t="str">
        <f t="shared" si="5"/>
        <v/>
      </c>
    </row>
    <row r="111" spans="1:20" ht="15.75">
      <c r="A111" s="13"/>
      <c r="B111" s="14"/>
      <c r="C111" s="14"/>
      <c r="D111" s="14"/>
      <c r="E111" s="15"/>
      <c r="F111" s="15"/>
      <c r="G111" s="16"/>
      <c r="H111" s="14"/>
      <c r="I111" s="16"/>
      <c r="J111" s="16"/>
      <c r="K111" s="11" t="str">
        <f t="shared" si="0"/>
        <v/>
      </c>
      <c r="L111" s="11" t="str">
        <f t="shared" si="1"/>
        <v/>
      </c>
      <c r="M111" s="11" t="str" cm="1">
        <f t="array" ref="M111">_xlfn.IFS(H111="","",RIGHT(H111,2) = "PM",LEFT(H111,5)*1,TRUE,H111*1)</f>
        <v/>
      </c>
      <c r="N111" s="11" t="str">
        <f t="shared" si="2"/>
        <v/>
      </c>
      <c r="O111" s="11" t="str" cm="1">
        <f t="array" ref="O111">_xlfn.IFS(_xlfn.MINIFS(M:M,D:D,D111,E:E,E111,A:A,A111)=TIME(0,0,0),"",TRUE,_xlfn.MINIFS(M:M,D:D,D111,E:E,E111,A:A,A111))</f>
        <v/>
      </c>
      <c r="P111" s="11" t="str" cm="1">
        <f t="array" ref="P111">_xlfn.IFS(_xlfn.MAXIFS(M:M,D:D,D111,E:E,E111,A:A,A111)=TIME(0,0,0),"",TRUE,_xlfn.MAXIFS(M:M,D:D,D111,E:E,E111,A:A,A111))</f>
        <v/>
      </c>
      <c r="Q111" s="11" t="str">
        <f t="shared" si="3"/>
        <v/>
      </c>
      <c r="R111" s="11" t="str" cm="1">
        <f t="array" ref="R111">IFERROR(_xlfn.IFS(AND(COUNTIF($D111,"*9 hole comp"),$K111&gt;$AA$2,$L111-$Q111+$W$6&gt;$AA$4),"2 strokes",AND(COUNTIF($D111,"*9 hole comp"),$K111&gt;$Y$2,$L111-$Q111+$W$6&gt;$Y$4),"1 stroke",AND(COUNTIF($D111,"*tee comp"),$K111&gt;$AA$3,$L111-$Q111+$W$6&gt;$AA$4),"2 strokes",AND(COUNTIF($D111,"*tee comp"),$K111&gt;$Y$3,$L111-$Q111+$W$6&gt;$Y$4),"1 stroke",TRUE,""),"")</f>
        <v/>
      </c>
      <c r="S111" s="5" t="str">
        <f t="shared" si="4"/>
        <v/>
      </c>
      <c r="T111" s="12" t="str">
        <f t="shared" si="5"/>
        <v/>
      </c>
    </row>
    <row r="112" spans="1:20" ht="15.75">
      <c r="A112" s="13"/>
      <c r="B112" s="14"/>
      <c r="C112" s="14"/>
      <c r="D112" s="14"/>
      <c r="E112" s="15"/>
      <c r="F112" s="15"/>
      <c r="G112" s="16"/>
      <c r="H112" s="14"/>
      <c r="I112" s="16"/>
      <c r="J112" s="16"/>
      <c r="K112" s="11" t="str">
        <f t="shared" si="0"/>
        <v/>
      </c>
      <c r="L112" s="11" t="str">
        <f t="shared" si="1"/>
        <v/>
      </c>
      <c r="M112" s="11" t="str" cm="1">
        <f t="array" ref="M112">_xlfn.IFS(H112="","",RIGHT(H112,2) = "PM",LEFT(H112,5)*1,TRUE,H112*1)</f>
        <v/>
      </c>
      <c r="N112" s="11" t="str">
        <f t="shared" si="2"/>
        <v/>
      </c>
      <c r="O112" s="11" t="str" cm="1">
        <f t="array" ref="O112">_xlfn.IFS(_xlfn.MINIFS(M:M,D:D,D112,E:E,E112,A:A,A112)=TIME(0,0,0),"",TRUE,_xlfn.MINIFS(M:M,D:D,D112,E:E,E112,A:A,A112))</f>
        <v/>
      </c>
      <c r="P112" s="11" t="str" cm="1">
        <f t="array" ref="P112">_xlfn.IFS(_xlfn.MAXIFS(M:M,D:D,D112,E:E,E112,A:A,A112)=TIME(0,0,0),"",TRUE,_xlfn.MAXIFS(M:M,D:D,D112,E:E,E112,A:A,A112))</f>
        <v/>
      </c>
      <c r="Q112" s="11" t="str">
        <f t="shared" si="3"/>
        <v/>
      </c>
      <c r="R112" s="11" t="str" cm="1">
        <f t="array" ref="R112">IFERROR(_xlfn.IFS(AND(COUNTIF($D112,"*9 hole comp"),$K112&gt;$AA$2,$L112-$Q112+$W$6&gt;$AA$4),"2 strokes",AND(COUNTIF($D112,"*9 hole comp"),$K112&gt;$Y$2,$L112-$Q112+$W$6&gt;$Y$4),"1 stroke",AND(COUNTIF($D112,"*tee comp"),$K112&gt;$AA$3,$L112-$Q112+$W$6&gt;$AA$4),"2 strokes",AND(COUNTIF($D112,"*tee comp"),$K112&gt;$Y$3,$L112-$Q112+$W$6&gt;$Y$4),"1 stroke",TRUE,""),"")</f>
        <v/>
      </c>
      <c r="S112" s="5" t="str">
        <f t="shared" si="4"/>
        <v/>
      </c>
      <c r="T112" s="12" t="str">
        <f t="shared" si="5"/>
        <v/>
      </c>
    </row>
    <row r="113" spans="1:20" ht="15.75">
      <c r="A113" s="13"/>
      <c r="B113" s="14"/>
      <c r="C113" s="14"/>
      <c r="D113" s="14"/>
      <c r="E113" s="15"/>
      <c r="F113" s="15"/>
      <c r="G113" s="16"/>
      <c r="H113" s="14"/>
      <c r="I113" s="16"/>
      <c r="J113" s="16"/>
      <c r="K113" s="11" t="str">
        <f t="shared" si="0"/>
        <v/>
      </c>
      <c r="L113" s="11" t="str">
        <f t="shared" si="1"/>
        <v/>
      </c>
      <c r="M113" s="11" t="str" cm="1">
        <f t="array" ref="M113">_xlfn.IFS(H113="","",RIGHT(H113,2) = "PM",LEFT(H113,5)*1,TRUE,H113*1)</f>
        <v/>
      </c>
      <c r="N113" s="11" t="str">
        <f t="shared" si="2"/>
        <v/>
      </c>
      <c r="O113" s="11" t="str" cm="1">
        <f t="array" ref="O113">_xlfn.IFS(_xlfn.MINIFS(M:M,D:D,D113,E:E,E113,A:A,A113)=TIME(0,0,0),"",TRUE,_xlfn.MINIFS(M:M,D:D,D113,E:E,E113,A:A,A113))</f>
        <v/>
      </c>
      <c r="P113" s="11" t="str" cm="1">
        <f t="array" ref="P113">_xlfn.IFS(_xlfn.MAXIFS(M:M,D:D,D113,E:E,E113,A:A,A113)=TIME(0,0,0),"",TRUE,_xlfn.MAXIFS(M:M,D:D,D113,E:E,E113,A:A,A113))</f>
        <v/>
      </c>
      <c r="Q113" s="11" t="str">
        <f t="shared" si="3"/>
        <v/>
      </c>
      <c r="R113" s="11" t="str" cm="1">
        <f t="array" ref="R113">IFERROR(_xlfn.IFS(AND(COUNTIF($D113,"*9 hole comp"),$K113&gt;$AA$2,$L113-$Q113+$W$6&gt;$AA$4),"2 strokes",AND(COUNTIF($D113,"*9 hole comp"),$K113&gt;$Y$2,$L113-$Q113+$W$6&gt;$Y$4),"1 stroke",AND(COUNTIF($D113,"*tee comp"),$K113&gt;$AA$3,$L113-$Q113+$W$6&gt;$AA$4),"2 strokes",AND(COUNTIF($D113,"*tee comp"),$K113&gt;$Y$3,$L113-$Q113+$W$6&gt;$Y$4),"1 stroke",TRUE,""),"")</f>
        <v/>
      </c>
      <c r="S113" s="5" t="str">
        <f t="shared" si="4"/>
        <v/>
      </c>
      <c r="T113" s="12" t="str">
        <f t="shared" si="5"/>
        <v/>
      </c>
    </row>
    <row r="114" spans="1:20" ht="15.75">
      <c r="A114" s="13"/>
      <c r="B114" s="14"/>
      <c r="C114" s="14"/>
      <c r="D114" s="14"/>
      <c r="E114" s="15"/>
      <c r="F114" s="15"/>
      <c r="G114" s="16"/>
      <c r="H114" s="14"/>
      <c r="I114" s="16"/>
      <c r="J114" s="16"/>
      <c r="K114" s="11" t="str">
        <f t="shared" si="0"/>
        <v/>
      </c>
      <c r="L114" s="11" t="str">
        <f t="shared" si="1"/>
        <v/>
      </c>
      <c r="M114" s="11" t="str" cm="1">
        <f t="array" ref="M114">_xlfn.IFS(H114="","",RIGHT(H114,2) = "PM",LEFT(H114,5)*1,TRUE,H114*1)</f>
        <v/>
      </c>
      <c r="N114" s="11" t="str">
        <f t="shared" si="2"/>
        <v/>
      </c>
      <c r="O114" s="11" t="str" cm="1">
        <f t="array" ref="O114">_xlfn.IFS(_xlfn.MINIFS(M:M,D:D,D114,E:E,E114,A:A,A114)=TIME(0,0,0),"",TRUE,_xlfn.MINIFS(M:M,D:D,D114,E:E,E114,A:A,A114))</f>
        <v/>
      </c>
      <c r="P114" s="11" t="str" cm="1">
        <f t="array" ref="P114">_xlfn.IFS(_xlfn.MAXIFS(M:M,D:D,D114,E:E,E114,A:A,A114)=TIME(0,0,0),"",TRUE,_xlfn.MAXIFS(M:M,D:D,D114,E:E,E114,A:A,A114))</f>
        <v/>
      </c>
      <c r="Q114" s="11" t="str">
        <f t="shared" si="3"/>
        <v/>
      </c>
      <c r="R114" s="11" t="str" cm="1">
        <f t="array" ref="R114">IFERROR(_xlfn.IFS(AND(COUNTIF($D114,"*9 hole comp"),$K114&gt;$AA$2,$L114-$Q114+$W$6&gt;$AA$4),"2 strokes",AND(COUNTIF($D114,"*9 hole comp"),$K114&gt;$Y$2,$L114-$Q114+$W$6&gt;$Y$4),"1 stroke",AND(COUNTIF($D114,"*tee comp"),$K114&gt;$AA$3,$L114-$Q114+$W$6&gt;$AA$4),"2 strokes",AND(COUNTIF($D114,"*tee comp"),$K114&gt;$Y$3,$L114-$Q114+$W$6&gt;$Y$4),"1 stroke",TRUE,""),"")</f>
        <v/>
      </c>
      <c r="S114" s="5" t="str">
        <f t="shared" si="4"/>
        <v/>
      </c>
      <c r="T114" s="12" t="str">
        <f t="shared" si="5"/>
        <v/>
      </c>
    </row>
    <row r="115" spans="1:20" ht="15.75">
      <c r="A115" s="13"/>
      <c r="B115" s="14"/>
      <c r="C115" s="14"/>
      <c r="D115" s="14"/>
      <c r="E115" s="15"/>
      <c r="F115" s="15"/>
      <c r="G115" s="16"/>
      <c r="H115" s="14"/>
      <c r="I115" s="16"/>
      <c r="J115" s="16"/>
      <c r="K115" s="11" t="str">
        <f t="shared" si="0"/>
        <v/>
      </c>
      <c r="L115" s="11" t="str">
        <f t="shared" si="1"/>
        <v/>
      </c>
      <c r="M115" s="11" t="str" cm="1">
        <f t="array" ref="M115">_xlfn.IFS(H115="","",RIGHT(H115,2) = "PM",LEFT(H115,5)*1,TRUE,H115*1)</f>
        <v/>
      </c>
      <c r="N115" s="11" t="str">
        <f t="shared" si="2"/>
        <v/>
      </c>
      <c r="O115" s="11" t="str" cm="1">
        <f t="array" ref="O115">_xlfn.IFS(_xlfn.MINIFS(M:M,D:D,D115,E:E,E115,A:A,A115)=TIME(0,0,0),"",TRUE,_xlfn.MINIFS(M:M,D:D,D115,E:E,E115,A:A,A115))</f>
        <v/>
      </c>
      <c r="P115" s="11" t="str" cm="1">
        <f t="array" ref="P115">_xlfn.IFS(_xlfn.MAXIFS(M:M,D:D,D115,E:E,E115,A:A,A115)=TIME(0,0,0),"",TRUE,_xlfn.MAXIFS(M:M,D:D,D115,E:E,E115,A:A,A115))</f>
        <v/>
      </c>
      <c r="Q115" s="11" t="str">
        <f t="shared" si="3"/>
        <v/>
      </c>
      <c r="R115" s="11" t="str" cm="1">
        <f t="array" ref="R115">IFERROR(_xlfn.IFS(AND(COUNTIF($D115,"*9 hole comp"),$K115&gt;$AA$2,$L115-$Q115+$W$6&gt;$AA$4),"2 strokes",AND(COUNTIF($D115,"*9 hole comp"),$K115&gt;$Y$2,$L115-$Q115+$W$6&gt;$Y$4),"1 stroke",AND(COUNTIF($D115,"*tee comp"),$K115&gt;$AA$3,$L115-$Q115+$W$6&gt;$AA$4),"2 strokes",AND(COUNTIF($D115,"*tee comp"),$K115&gt;$Y$3,$L115-$Q115+$W$6&gt;$Y$4),"1 stroke",TRUE,""),"")</f>
        <v/>
      </c>
      <c r="S115" s="5" t="str">
        <f t="shared" si="4"/>
        <v/>
      </c>
      <c r="T115" s="12" t="str">
        <f t="shared" si="5"/>
        <v/>
      </c>
    </row>
    <row r="116" spans="1:20" ht="15.75">
      <c r="A116" s="13"/>
      <c r="B116" s="14"/>
      <c r="C116" s="14"/>
      <c r="D116" s="14"/>
      <c r="E116" s="15"/>
      <c r="F116" s="15"/>
      <c r="G116" s="16"/>
      <c r="H116" s="14"/>
      <c r="I116" s="16"/>
      <c r="J116" s="16"/>
      <c r="K116" s="11" t="str">
        <f t="shared" si="0"/>
        <v/>
      </c>
      <c r="L116" s="11" t="str">
        <f t="shared" si="1"/>
        <v/>
      </c>
      <c r="M116" s="11" t="str" cm="1">
        <f t="array" ref="M116">_xlfn.IFS(H116="","",RIGHT(H116,2) = "PM",LEFT(H116,5)*1,TRUE,H116*1)</f>
        <v/>
      </c>
      <c r="N116" s="11" t="str">
        <f t="shared" si="2"/>
        <v/>
      </c>
      <c r="O116" s="11" t="str" cm="1">
        <f t="array" ref="O116">_xlfn.IFS(_xlfn.MINIFS(M:M,D:D,D116,E:E,E116,A:A,A116)=TIME(0,0,0),"",TRUE,_xlfn.MINIFS(M:M,D:D,D116,E:E,E116,A:A,A116))</f>
        <v/>
      </c>
      <c r="P116" s="11" t="str" cm="1">
        <f t="array" ref="P116">_xlfn.IFS(_xlfn.MAXIFS(M:M,D:D,D116,E:E,E116,A:A,A116)=TIME(0,0,0),"",TRUE,_xlfn.MAXIFS(M:M,D:D,D116,E:E,E116,A:A,A116))</f>
        <v/>
      </c>
      <c r="Q116" s="11" t="str">
        <f t="shared" si="3"/>
        <v/>
      </c>
      <c r="R116" s="11" t="str" cm="1">
        <f t="array" ref="R116">IFERROR(_xlfn.IFS(AND(COUNTIF($D116,"*9 hole comp"),$K116&gt;$AA$2,$L116-$Q116+$W$6&gt;$AA$4),"2 strokes",AND(COUNTIF($D116,"*9 hole comp"),$K116&gt;$Y$2,$L116-$Q116+$W$6&gt;$Y$4),"1 stroke",AND(COUNTIF($D116,"*tee comp"),$K116&gt;$AA$3,$L116-$Q116+$W$6&gt;$AA$4),"2 strokes",AND(COUNTIF($D116,"*tee comp"),$K116&gt;$Y$3,$L116-$Q116+$W$6&gt;$Y$4),"1 stroke",TRUE,""),"")</f>
        <v/>
      </c>
      <c r="S116" s="5" t="str">
        <f t="shared" si="4"/>
        <v/>
      </c>
      <c r="T116" s="12" t="str">
        <f t="shared" si="5"/>
        <v/>
      </c>
    </row>
    <row r="117" spans="1:20" ht="15.75">
      <c r="A117" s="13"/>
      <c r="B117" s="14"/>
      <c r="C117" s="14"/>
      <c r="D117" s="14"/>
      <c r="E117" s="15"/>
      <c r="F117" s="15"/>
      <c r="G117" s="16"/>
      <c r="H117" s="14"/>
      <c r="I117" s="16"/>
      <c r="J117" s="16"/>
      <c r="K117" s="11" t="str">
        <f t="shared" si="0"/>
        <v/>
      </c>
      <c r="L117" s="11" t="str">
        <f t="shared" si="1"/>
        <v/>
      </c>
      <c r="M117" s="11" t="str" cm="1">
        <f t="array" ref="M117">_xlfn.IFS(H117="","",RIGHT(H117,2) = "PM",LEFT(H117,5)*1,TRUE,H117*1)</f>
        <v/>
      </c>
      <c r="N117" s="11" t="str">
        <f t="shared" si="2"/>
        <v/>
      </c>
      <c r="O117" s="11" t="str" cm="1">
        <f t="array" ref="O117">_xlfn.IFS(_xlfn.MINIFS(M:M,D:D,D117,E:E,E117,A:A,A117)=TIME(0,0,0),"",TRUE,_xlfn.MINIFS(M:M,D:D,D117,E:E,E117,A:A,A117))</f>
        <v/>
      </c>
      <c r="P117" s="11" t="str" cm="1">
        <f t="array" ref="P117">_xlfn.IFS(_xlfn.MAXIFS(M:M,D:D,D117,E:E,E117,A:A,A117)=TIME(0,0,0),"",TRUE,_xlfn.MAXIFS(M:M,D:D,D117,E:E,E117,A:A,A117))</f>
        <v/>
      </c>
      <c r="Q117" s="11" t="str">
        <f t="shared" si="3"/>
        <v/>
      </c>
      <c r="R117" s="11" t="str" cm="1">
        <f t="array" ref="R117">IFERROR(_xlfn.IFS(AND(COUNTIF($D117,"*9 hole comp"),$K117&gt;$AA$2,$L117-$Q117+$W$6&gt;$AA$4),"2 strokes",AND(COUNTIF($D117,"*9 hole comp"),$K117&gt;$Y$2,$L117-$Q117+$W$6&gt;$Y$4),"1 stroke",AND(COUNTIF($D117,"*tee comp"),$K117&gt;$AA$3,$L117-$Q117+$W$6&gt;$AA$4),"2 strokes",AND(COUNTIF($D117,"*tee comp"),$K117&gt;$Y$3,$L117-$Q117+$W$6&gt;$Y$4),"1 stroke",TRUE,""),"")</f>
        <v/>
      </c>
      <c r="S117" s="5" t="str">
        <f t="shared" si="4"/>
        <v/>
      </c>
      <c r="T117" s="12" t="str">
        <f t="shared" si="5"/>
        <v/>
      </c>
    </row>
    <row r="118" spans="1:20" ht="15.75">
      <c r="A118" s="13"/>
      <c r="B118" s="14"/>
      <c r="C118" s="14"/>
      <c r="D118" s="14"/>
      <c r="E118" s="15"/>
      <c r="F118" s="15"/>
      <c r="G118" s="16"/>
      <c r="H118" s="14"/>
      <c r="I118" s="16"/>
      <c r="J118" s="16"/>
      <c r="K118" s="11" t="str">
        <f t="shared" si="0"/>
        <v/>
      </c>
      <c r="L118" s="11" t="str">
        <f t="shared" si="1"/>
        <v/>
      </c>
      <c r="M118" s="11" t="str" cm="1">
        <f t="array" ref="M118">_xlfn.IFS(H118="","",RIGHT(H118,2) = "PM",LEFT(H118,5)*1,TRUE,H118*1)</f>
        <v/>
      </c>
      <c r="N118" s="11" t="str">
        <f t="shared" si="2"/>
        <v/>
      </c>
      <c r="O118" s="11" t="str" cm="1">
        <f t="array" ref="O118">_xlfn.IFS(_xlfn.MINIFS(M:M,D:D,D118,E:E,E118,A:A,A118)=TIME(0,0,0),"",TRUE,_xlfn.MINIFS(M:M,D:D,D118,E:E,E118,A:A,A118))</f>
        <v/>
      </c>
      <c r="P118" s="11" t="str" cm="1">
        <f t="array" ref="P118">_xlfn.IFS(_xlfn.MAXIFS(M:M,D:D,D118,E:E,E118,A:A,A118)=TIME(0,0,0),"",TRUE,_xlfn.MAXIFS(M:M,D:D,D118,E:E,E118,A:A,A118))</f>
        <v/>
      </c>
      <c r="Q118" s="11" t="str">
        <f t="shared" si="3"/>
        <v/>
      </c>
      <c r="R118" s="11" t="str" cm="1">
        <f t="array" ref="R118">IFERROR(_xlfn.IFS(AND(COUNTIF($D118,"*9 hole comp"),$K118&gt;$AA$2,$L118-$Q118+$W$6&gt;$AA$4),"2 strokes",AND(COUNTIF($D118,"*9 hole comp"),$K118&gt;$Y$2,$L118-$Q118+$W$6&gt;$Y$4),"1 stroke",AND(COUNTIF($D118,"*tee comp"),$K118&gt;$AA$3,$L118-$Q118+$W$6&gt;$AA$4),"2 strokes",AND(COUNTIF($D118,"*tee comp"),$K118&gt;$Y$3,$L118-$Q118+$W$6&gt;$Y$4),"1 stroke",TRUE,""),"")</f>
        <v/>
      </c>
      <c r="S118" s="5" t="str">
        <f t="shared" si="4"/>
        <v/>
      </c>
      <c r="T118" s="12" t="str">
        <f t="shared" si="5"/>
        <v/>
      </c>
    </row>
    <row r="119" spans="1:20" ht="15.75">
      <c r="A119" s="13"/>
      <c r="B119" s="14"/>
      <c r="C119" s="14"/>
      <c r="D119" s="14"/>
      <c r="E119" s="15"/>
      <c r="F119" s="15"/>
      <c r="G119" s="16"/>
      <c r="H119" s="14"/>
      <c r="I119" s="16"/>
      <c r="J119" s="16"/>
      <c r="K119" s="11" t="str">
        <f t="shared" si="0"/>
        <v/>
      </c>
      <c r="L119" s="11" t="str">
        <f t="shared" si="1"/>
        <v/>
      </c>
      <c r="M119" s="11" t="str" cm="1">
        <f t="array" ref="M119">_xlfn.IFS(H119="","",RIGHT(H119,2) = "PM",LEFT(H119,5)*1,TRUE,H119*1)</f>
        <v/>
      </c>
      <c r="N119" s="11" t="str">
        <f t="shared" si="2"/>
        <v/>
      </c>
      <c r="O119" s="11" t="str" cm="1">
        <f t="array" ref="O119">_xlfn.IFS(_xlfn.MINIFS(M:M,D:D,D119,E:E,E119,A:A,A119)=TIME(0,0,0),"",TRUE,_xlfn.MINIFS(M:M,D:D,D119,E:E,E119,A:A,A119))</f>
        <v/>
      </c>
      <c r="P119" s="11" t="str" cm="1">
        <f t="array" ref="P119">_xlfn.IFS(_xlfn.MAXIFS(M:M,D:D,D119,E:E,E119,A:A,A119)=TIME(0,0,0),"",TRUE,_xlfn.MAXIFS(M:M,D:D,D119,E:E,E119,A:A,A119))</f>
        <v/>
      </c>
      <c r="Q119" s="11" t="str">
        <f t="shared" si="3"/>
        <v/>
      </c>
      <c r="R119" s="11" t="str" cm="1">
        <f t="array" ref="R119">IFERROR(_xlfn.IFS(AND(COUNTIF($D119,"*9 hole comp"),$K119&gt;$AA$2,$L119-$Q119+$W$6&gt;$AA$4),"2 strokes",AND(COUNTIF($D119,"*9 hole comp"),$K119&gt;$Y$2,$L119-$Q119+$W$6&gt;$Y$4),"1 stroke",AND(COUNTIF($D119,"*tee comp"),$K119&gt;$AA$3,$L119-$Q119+$W$6&gt;$AA$4),"2 strokes",AND(COUNTIF($D119,"*tee comp"),$K119&gt;$Y$3,$L119-$Q119+$W$6&gt;$Y$4),"1 stroke",TRUE,""),"")</f>
        <v/>
      </c>
      <c r="S119" s="5" t="str">
        <f t="shared" si="4"/>
        <v/>
      </c>
      <c r="T119" s="12" t="str">
        <f t="shared" si="5"/>
        <v/>
      </c>
    </row>
    <row r="120" spans="1:20" ht="15.75">
      <c r="A120" s="13"/>
      <c r="B120" s="14"/>
      <c r="C120" s="14"/>
      <c r="D120" s="14"/>
      <c r="E120" s="15"/>
      <c r="F120" s="15"/>
      <c r="G120" s="16"/>
      <c r="H120" s="14"/>
      <c r="I120" s="16"/>
      <c r="J120" s="16"/>
      <c r="K120" s="11" t="str">
        <f t="shared" si="0"/>
        <v/>
      </c>
      <c r="L120" s="11" t="str">
        <f t="shared" si="1"/>
        <v/>
      </c>
      <c r="M120" s="11" t="str" cm="1">
        <f t="array" ref="M120">_xlfn.IFS(H120="","",RIGHT(H120,2) = "PM",LEFT(H120,5)*1,TRUE,H120*1)</f>
        <v/>
      </c>
      <c r="N120" s="11" t="str">
        <f t="shared" si="2"/>
        <v/>
      </c>
      <c r="O120" s="11" t="str" cm="1">
        <f t="array" ref="O120">_xlfn.IFS(_xlfn.MINIFS(M:M,D:D,D120,E:E,E120,A:A,A120)=TIME(0,0,0),"",TRUE,_xlfn.MINIFS(M:M,D:D,D120,E:E,E120,A:A,A120))</f>
        <v/>
      </c>
      <c r="P120" s="11" t="str" cm="1">
        <f t="array" ref="P120">_xlfn.IFS(_xlfn.MAXIFS(M:M,D:D,D120,E:E,E120,A:A,A120)=TIME(0,0,0),"",TRUE,_xlfn.MAXIFS(M:M,D:D,D120,E:E,E120,A:A,A120))</f>
        <v/>
      </c>
      <c r="Q120" s="11" t="str">
        <f t="shared" si="3"/>
        <v/>
      </c>
      <c r="R120" s="11" t="str" cm="1">
        <f t="array" ref="R120">IFERROR(_xlfn.IFS(AND(COUNTIF($D120,"*9 hole comp"),$K120&gt;$AA$2,$L120-$Q120+$W$6&gt;$AA$4),"2 strokes",AND(COUNTIF($D120,"*9 hole comp"),$K120&gt;$Y$2,$L120-$Q120+$W$6&gt;$Y$4),"1 stroke",AND(COUNTIF($D120,"*tee comp"),$K120&gt;$AA$3,$L120-$Q120+$W$6&gt;$AA$4),"2 strokes",AND(COUNTIF($D120,"*tee comp"),$K120&gt;$Y$3,$L120-$Q120+$W$6&gt;$Y$4),"1 stroke",TRUE,""),"")</f>
        <v/>
      </c>
      <c r="S120" s="5" t="str">
        <f t="shared" si="4"/>
        <v/>
      </c>
      <c r="T120" s="12" t="str">
        <f t="shared" si="5"/>
        <v/>
      </c>
    </row>
    <row r="121" spans="1:20" ht="15.75">
      <c r="A121" s="13"/>
      <c r="B121" s="14"/>
      <c r="C121" s="14"/>
      <c r="D121" s="14"/>
      <c r="E121" s="15"/>
      <c r="F121" s="15"/>
      <c r="G121" s="16"/>
      <c r="H121" s="14"/>
      <c r="I121" s="16"/>
      <c r="J121" s="16"/>
      <c r="K121" s="11" t="str">
        <f t="shared" si="0"/>
        <v/>
      </c>
      <c r="L121" s="11" t="str">
        <f t="shared" si="1"/>
        <v/>
      </c>
      <c r="M121" s="11" t="str" cm="1">
        <f t="array" ref="M121">_xlfn.IFS(H121="","",RIGHT(H121,2) = "PM",LEFT(H121,5)*1,TRUE,H121*1)</f>
        <v/>
      </c>
      <c r="N121" s="11" t="str">
        <f t="shared" si="2"/>
        <v/>
      </c>
      <c r="O121" s="11" t="str" cm="1">
        <f t="array" ref="O121">_xlfn.IFS(_xlfn.MINIFS(M:M,D:D,D121,E:E,E121,A:A,A121)=TIME(0,0,0),"",TRUE,_xlfn.MINIFS(M:M,D:D,D121,E:E,E121,A:A,A121))</f>
        <v/>
      </c>
      <c r="P121" s="11" t="str" cm="1">
        <f t="array" ref="P121">_xlfn.IFS(_xlfn.MAXIFS(M:M,D:D,D121,E:E,E121,A:A,A121)=TIME(0,0,0),"",TRUE,_xlfn.MAXIFS(M:M,D:D,D121,E:E,E121,A:A,A121))</f>
        <v/>
      </c>
      <c r="Q121" s="11" t="str">
        <f t="shared" si="3"/>
        <v/>
      </c>
      <c r="R121" s="11" t="str" cm="1">
        <f t="array" ref="R121">IFERROR(_xlfn.IFS(AND(COUNTIF($D121,"*9 hole comp"),$K121&gt;$AA$2,$L121-$Q121+$W$6&gt;$AA$4),"2 strokes",AND(COUNTIF($D121,"*9 hole comp"),$K121&gt;$Y$2,$L121-$Q121+$W$6&gt;$Y$4),"1 stroke",AND(COUNTIF($D121,"*tee comp"),$K121&gt;$AA$3,$L121-$Q121+$W$6&gt;$AA$4),"2 strokes",AND(COUNTIF($D121,"*tee comp"),$K121&gt;$Y$3,$L121-$Q121+$W$6&gt;$Y$4),"1 stroke",TRUE,""),"")</f>
        <v/>
      </c>
      <c r="S121" s="5" t="str">
        <f t="shared" si="4"/>
        <v/>
      </c>
      <c r="T121" s="12" t="str">
        <f t="shared" si="5"/>
        <v/>
      </c>
    </row>
    <row r="122" spans="1:20" ht="15.75">
      <c r="A122" s="13"/>
      <c r="B122" s="14"/>
      <c r="C122" s="14"/>
      <c r="D122" s="14"/>
      <c r="E122" s="15"/>
      <c r="F122" s="15"/>
      <c r="G122" s="16"/>
      <c r="H122" s="14"/>
      <c r="I122" s="16"/>
      <c r="J122" s="16"/>
      <c r="K122" s="11" t="str">
        <f t="shared" si="0"/>
        <v/>
      </c>
      <c r="L122" s="11" t="str">
        <f t="shared" si="1"/>
        <v/>
      </c>
      <c r="M122" s="11" t="str" cm="1">
        <f t="array" ref="M122">_xlfn.IFS(H122="","",RIGHT(H122,2) = "PM",LEFT(H122,5)*1,TRUE,H122*1)</f>
        <v/>
      </c>
      <c r="N122" s="11" t="str">
        <f t="shared" si="2"/>
        <v/>
      </c>
      <c r="O122" s="11" t="str" cm="1">
        <f t="array" ref="O122">_xlfn.IFS(_xlfn.MINIFS(M:M,D:D,D122,E:E,E122,A:A,A122)=TIME(0,0,0),"",TRUE,_xlfn.MINIFS(M:M,D:D,D122,E:E,E122,A:A,A122))</f>
        <v/>
      </c>
      <c r="P122" s="11" t="str" cm="1">
        <f t="array" ref="P122">_xlfn.IFS(_xlfn.MAXIFS(M:M,D:D,D122,E:E,E122,A:A,A122)=TIME(0,0,0),"",TRUE,_xlfn.MAXIFS(M:M,D:D,D122,E:E,E122,A:A,A122))</f>
        <v/>
      </c>
      <c r="Q122" s="11" t="str">
        <f t="shared" si="3"/>
        <v/>
      </c>
      <c r="R122" s="11" t="str" cm="1">
        <f t="array" ref="R122">IFERROR(_xlfn.IFS(AND(COUNTIF($D122,"*9 hole comp"),$K122&gt;$AA$2,$L122-$Q122+$W$6&gt;$AA$4),"2 strokes",AND(COUNTIF($D122,"*9 hole comp"),$K122&gt;$Y$2,$L122-$Q122+$W$6&gt;$Y$4),"1 stroke",AND(COUNTIF($D122,"*tee comp"),$K122&gt;$AA$3,$L122-$Q122+$W$6&gt;$AA$4),"2 strokes",AND(COUNTIF($D122,"*tee comp"),$K122&gt;$Y$3,$L122-$Q122+$W$6&gt;$Y$4),"1 stroke",TRUE,""),"")</f>
        <v/>
      </c>
      <c r="S122" s="5" t="str">
        <f t="shared" si="4"/>
        <v/>
      </c>
      <c r="T122" s="12" t="str">
        <f t="shared" si="5"/>
        <v/>
      </c>
    </row>
    <row r="123" spans="1:20" ht="15.75">
      <c r="A123" s="13"/>
      <c r="B123" s="14"/>
      <c r="C123" s="14"/>
      <c r="D123" s="14"/>
      <c r="E123" s="15"/>
      <c r="F123" s="15"/>
      <c r="G123" s="16"/>
      <c r="H123" s="14"/>
      <c r="I123" s="16"/>
      <c r="J123" s="16"/>
      <c r="K123" s="11" t="str">
        <f t="shared" si="0"/>
        <v/>
      </c>
      <c r="L123" s="11" t="str">
        <f t="shared" si="1"/>
        <v/>
      </c>
      <c r="M123" s="11" t="str" cm="1">
        <f t="array" ref="M123">_xlfn.IFS(H123="","",RIGHT(H123,2) = "PM",LEFT(H123,5)*1,TRUE,H123*1)</f>
        <v/>
      </c>
      <c r="N123" s="11" t="str">
        <f t="shared" si="2"/>
        <v/>
      </c>
      <c r="O123" s="11" t="str" cm="1">
        <f t="array" ref="O123">_xlfn.IFS(_xlfn.MINIFS(M:M,D:D,D123,E:E,E123,A:A,A123)=TIME(0,0,0),"",TRUE,_xlfn.MINIFS(M:M,D:D,D123,E:E,E123,A:A,A123))</f>
        <v/>
      </c>
      <c r="P123" s="11" t="str" cm="1">
        <f t="array" ref="P123">_xlfn.IFS(_xlfn.MAXIFS(M:M,D:D,D123,E:E,E123,A:A,A123)=TIME(0,0,0),"",TRUE,_xlfn.MAXIFS(M:M,D:D,D123,E:E,E123,A:A,A123))</f>
        <v/>
      </c>
      <c r="Q123" s="11" t="str">
        <f t="shared" si="3"/>
        <v/>
      </c>
      <c r="R123" s="11" t="str" cm="1">
        <f t="array" ref="R123">IFERROR(_xlfn.IFS(AND(COUNTIF($D123,"*9 hole comp"),$K123&gt;$AA$2,$L123-$Q123+$W$6&gt;$AA$4),"2 strokes",AND(COUNTIF($D123,"*9 hole comp"),$K123&gt;$Y$2,$L123-$Q123+$W$6&gt;$Y$4),"1 stroke",AND(COUNTIF($D123,"*tee comp"),$K123&gt;$AA$3,$L123-$Q123+$W$6&gt;$AA$4),"2 strokes",AND(COUNTIF($D123,"*tee comp"),$K123&gt;$Y$3,$L123-$Q123+$W$6&gt;$Y$4),"1 stroke",TRUE,""),"")</f>
        <v/>
      </c>
      <c r="S123" s="5" t="str">
        <f t="shared" si="4"/>
        <v/>
      </c>
      <c r="T123" s="12" t="str">
        <f t="shared" si="5"/>
        <v/>
      </c>
    </row>
    <row r="124" spans="1:20" ht="15.75">
      <c r="A124" s="13"/>
      <c r="B124" s="14"/>
      <c r="C124" s="14"/>
      <c r="D124" s="14"/>
      <c r="E124" s="15"/>
      <c r="F124" s="15"/>
      <c r="G124" s="16"/>
      <c r="H124" s="14"/>
      <c r="I124" s="16"/>
      <c r="J124" s="16"/>
      <c r="K124" s="11" t="str">
        <f t="shared" si="0"/>
        <v/>
      </c>
      <c r="L124" s="11" t="str">
        <f t="shared" si="1"/>
        <v/>
      </c>
      <c r="M124" s="11" t="str" cm="1">
        <f t="array" ref="M124">_xlfn.IFS(H124="","",RIGHT(H124,2) = "PM",LEFT(H124,5)*1,TRUE,H124*1)</f>
        <v/>
      </c>
      <c r="N124" s="11" t="str">
        <f t="shared" si="2"/>
        <v/>
      </c>
      <c r="O124" s="11" t="str" cm="1">
        <f t="array" ref="O124">_xlfn.IFS(_xlfn.MINIFS(M:M,D:D,D124,E:E,E124,A:A,A124)=TIME(0,0,0),"",TRUE,_xlfn.MINIFS(M:M,D:D,D124,E:E,E124,A:A,A124))</f>
        <v/>
      </c>
      <c r="P124" s="11" t="str" cm="1">
        <f t="array" ref="P124">_xlfn.IFS(_xlfn.MAXIFS(M:M,D:D,D124,E:E,E124,A:A,A124)=TIME(0,0,0),"",TRUE,_xlfn.MAXIFS(M:M,D:D,D124,E:E,E124,A:A,A124))</f>
        <v/>
      </c>
      <c r="Q124" s="11" t="str">
        <f t="shared" si="3"/>
        <v/>
      </c>
      <c r="R124" s="11" t="str" cm="1">
        <f t="array" ref="R124">IFERROR(_xlfn.IFS(AND(COUNTIF($D124,"*9 hole comp"),$K124&gt;$AA$2,$L124-$Q124+$W$6&gt;$AA$4),"2 strokes",AND(COUNTIF($D124,"*9 hole comp"),$K124&gt;$Y$2,$L124-$Q124+$W$6&gt;$Y$4),"1 stroke",AND(COUNTIF($D124,"*tee comp"),$K124&gt;$AA$3,$L124-$Q124+$W$6&gt;$AA$4),"2 strokes",AND(COUNTIF($D124,"*tee comp"),$K124&gt;$Y$3,$L124-$Q124+$W$6&gt;$Y$4),"1 stroke",TRUE,""),"")</f>
        <v/>
      </c>
      <c r="S124" s="5" t="str">
        <f t="shared" si="4"/>
        <v/>
      </c>
      <c r="T124" s="12" t="str">
        <f t="shared" si="5"/>
        <v/>
      </c>
    </row>
    <row r="125" spans="1:20" ht="15.75">
      <c r="A125" s="13"/>
      <c r="B125" s="14"/>
      <c r="C125" s="14"/>
      <c r="D125" s="14"/>
      <c r="E125" s="15"/>
      <c r="F125" s="15"/>
      <c r="G125" s="16"/>
      <c r="H125" s="14"/>
      <c r="I125" s="16"/>
      <c r="J125" s="16"/>
      <c r="K125" s="11" t="str">
        <f t="shared" si="0"/>
        <v/>
      </c>
      <c r="L125" s="11" t="str">
        <f t="shared" si="1"/>
        <v/>
      </c>
      <c r="M125" s="11" t="str" cm="1">
        <f t="array" ref="M125">_xlfn.IFS(H125="","",RIGHT(H125,2) = "PM",LEFT(H125,5)*1,TRUE,H125*1)</f>
        <v/>
      </c>
      <c r="N125" s="11" t="str">
        <f t="shared" si="2"/>
        <v/>
      </c>
      <c r="O125" s="11" t="str" cm="1">
        <f t="array" ref="O125">_xlfn.IFS(_xlfn.MINIFS(M:M,D:D,D125,E:E,E125,A:A,A125)=TIME(0,0,0),"",TRUE,_xlfn.MINIFS(M:M,D:D,D125,E:E,E125,A:A,A125))</f>
        <v/>
      </c>
      <c r="P125" s="11" t="str" cm="1">
        <f t="array" ref="P125">_xlfn.IFS(_xlfn.MAXIFS(M:M,D:D,D125,E:E,E125,A:A,A125)=TIME(0,0,0),"",TRUE,_xlfn.MAXIFS(M:M,D:D,D125,E:E,E125,A:A,A125))</f>
        <v/>
      </c>
      <c r="Q125" s="11" t="str">
        <f t="shared" si="3"/>
        <v/>
      </c>
      <c r="R125" s="11" t="str" cm="1">
        <f t="array" ref="R125">IFERROR(_xlfn.IFS(AND(COUNTIF($D125,"*9 hole comp"),$K125&gt;$AA$2,$L125-$Q125+$W$6&gt;$AA$4),"2 strokes",AND(COUNTIF($D125,"*9 hole comp"),$K125&gt;$Y$2,$L125-$Q125+$W$6&gt;$Y$4),"1 stroke",AND(COUNTIF($D125,"*tee comp"),$K125&gt;$AA$3,$L125-$Q125+$W$6&gt;$AA$4),"2 strokes",AND(COUNTIF($D125,"*tee comp"),$K125&gt;$Y$3,$L125-$Q125+$W$6&gt;$Y$4),"1 stroke",TRUE,""),"")</f>
        <v/>
      </c>
      <c r="S125" s="5" t="str">
        <f t="shared" si="4"/>
        <v/>
      </c>
      <c r="T125" s="12" t="str">
        <f t="shared" si="5"/>
        <v/>
      </c>
    </row>
    <row r="126" spans="1:20" ht="15.75">
      <c r="A126" s="13"/>
      <c r="B126" s="14"/>
      <c r="C126" s="14"/>
      <c r="D126" s="14"/>
      <c r="E126" s="15"/>
      <c r="F126" s="15"/>
      <c r="G126" s="16"/>
      <c r="H126" s="14"/>
      <c r="I126" s="16"/>
      <c r="J126" s="16"/>
      <c r="K126" s="11" t="str">
        <f t="shared" si="0"/>
        <v/>
      </c>
      <c r="L126" s="11" t="str">
        <f t="shared" si="1"/>
        <v/>
      </c>
      <c r="M126" s="11" t="str" cm="1">
        <f t="array" ref="M126">_xlfn.IFS(H126="","",RIGHT(H126,2) = "PM",LEFT(H126,5)*1,TRUE,H126*1)</f>
        <v/>
      </c>
      <c r="N126" s="11" t="str">
        <f t="shared" si="2"/>
        <v/>
      </c>
      <c r="O126" s="11" t="str" cm="1">
        <f t="array" ref="O126">_xlfn.IFS(_xlfn.MINIFS(M:M,D:D,D126,E:E,E126,A:A,A126)=TIME(0,0,0),"",TRUE,_xlfn.MINIFS(M:M,D:D,D126,E:E,E126,A:A,A126))</f>
        <v/>
      </c>
      <c r="P126" s="11" t="str" cm="1">
        <f t="array" ref="P126">_xlfn.IFS(_xlfn.MAXIFS(M:M,D:D,D126,E:E,E126,A:A,A126)=TIME(0,0,0),"",TRUE,_xlfn.MAXIFS(M:M,D:D,D126,E:E,E126,A:A,A126))</f>
        <v/>
      </c>
      <c r="Q126" s="11" t="str">
        <f t="shared" si="3"/>
        <v/>
      </c>
      <c r="R126" s="11" t="str" cm="1">
        <f t="array" ref="R126">IFERROR(_xlfn.IFS(AND(COUNTIF($D126,"*9 hole comp"),$K126&gt;$AA$2,$L126-$Q126+$W$6&gt;$AA$4),"2 strokes",AND(COUNTIF($D126,"*9 hole comp"),$K126&gt;$Y$2,$L126-$Q126+$W$6&gt;$Y$4),"1 stroke",AND(COUNTIF($D126,"*tee comp"),$K126&gt;$AA$3,$L126-$Q126+$W$6&gt;$AA$4),"2 strokes",AND(COUNTIF($D126,"*tee comp"),$K126&gt;$Y$3,$L126-$Q126+$W$6&gt;$Y$4),"1 stroke",TRUE,""),"")</f>
        <v/>
      </c>
      <c r="S126" s="5" t="str">
        <f t="shared" si="4"/>
        <v/>
      </c>
      <c r="T126" s="12" t="str">
        <f t="shared" si="5"/>
        <v/>
      </c>
    </row>
    <row r="127" spans="1:20" ht="15.75">
      <c r="A127" s="13"/>
      <c r="B127" s="14"/>
      <c r="C127" s="14"/>
      <c r="D127" s="14"/>
      <c r="E127" s="15"/>
      <c r="F127" s="15"/>
      <c r="G127" s="16"/>
      <c r="H127" s="14"/>
      <c r="I127" s="16"/>
      <c r="J127" s="16"/>
      <c r="K127" s="11" t="str">
        <f t="shared" si="0"/>
        <v/>
      </c>
      <c r="L127" s="11" t="str">
        <f t="shared" si="1"/>
        <v/>
      </c>
      <c r="M127" s="11" t="str" cm="1">
        <f t="array" ref="M127">_xlfn.IFS(H127="","",RIGHT(H127,2) = "PM",LEFT(H127,5)*1,TRUE,H127*1)</f>
        <v/>
      </c>
      <c r="N127" s="11" t="str">
        <f t="shared" si="2"/>
        <v/>
      </c>
      <c r="O127" s="11" t="str" cm="1">
        <f t="array" ref="O127">_xlfn.IFS(_xlfn.MINIFS(M:M,D:D,D127,E:E,E127,A:A,A127)=TIME(0,0,0),"",TRUE,_xlfn.MINIFS(M:M,D:D,D127,E:E,E127,A:A,A127))</f>
        <v/>
      </c>
      <c r="P127" s="11" t="str" cm="1">
        <f t="array" ref="P127">_xlfn.IFS(_xlfn.MAXIFS(M:M,D:D,D127,E:E,E127,A:A,A127)=TIME(0,0,0),"",TRUE,_xlfn.MAXIFS(M:M,D:D,D127,E:E,E127,A:A,A127))</f>
        <v/>
      </c>
      <c r="Q127" s="11" t="str">
        <f t="shared" si="3"/>
        <v/>
      </c>
      <c r="R127" s="11" t="str" cm="1">
        <f t="array" ref="R127">IFERROR(_xlfn.IFS(AND(COUNTIF($D127,"*9 hole comp"),$K127&gt;$AA$2,$L127-$Q127+$W$6&gt;$AA$4),"2 strokes",AND(COUNTIF($D127,"*9 hole comp"),$K127&gt;$Y$2,$L127-$Q127+$W$6&gt;$Y$4),"1 stroke",AND(COUNTIF($D127,"*tee comp"),$K127&gt;$AA$3,$L127-$Q127+$W$6&gt;$AA$4),"2 strokes",AND(COUNTIF($D127,"*tee comp"),$K127&gt;$Y$3,$L127-$Q127+$W$6&gt;$Y$4),"1 stroke",TRUE,""),"")</f>
        <v/>
      </c>
      <c r="S127" s="5" t="str">
        <f t="shared" si="4"/>
        <v/>
      </c>
      <c r="T127" s="12" t="str">
        <f t="shared" si="5"/>
        <v/>
      </c>
    </row>
    <row r="128" spans="1:20" ht="15.75">
      <c r="A128" s="13"/>
      <c r="B128" s="14"/>
      <c r="C128" s="14"/>
      <c r="D128" s="14"/>
      <c r="E128" s="15"/>
      <c r="F128" s="15"/>
      <c r="G128" s="16"/>
      <c r="H128" s="14"/>
      <c r="I128" s="16"/>
      <c r="J128" s="16"/>
      <c r="K128" s="11" t="str">
        <f t="shared" si="0"/>
        <v/>
      </c>
      <c r="L128" s="11" t="str">
        <f t="shared" si="1"/>
        <v/>
      </c>
      <c r="M128" s="11" t="str" cm="1">
        <f t="array" ref="M128">_xlfn.IFS(H128="","",RIGHT(H128,2) = "PM",LEFT(H128,5)*1,TRUE,H128*1)</f>
        <v/>
      </c>
      <c r="N128" s="11" t="str">
        <f t="shared" si="2"/>
        <v/>
      </c>
      <c r="O128" s="11" t="str" cm="1">
        <f t="array" ref="O128">_xlfn.IFS(_xlfn.MINIFS(M:M,D:D,D128,E:E,E128,A:A,A128)=TIME(0,0,0),"",TRUE,_xlfn.MINIFS(M:M,D:D,D128,E:E,E128,A:A,A128))</f>
        <v/>
      </c>
      <c r="P128" s="11" t="str" cm="1">
        <f t="array" ref="P128">_xlfn.IFS(_xlfn.MAXIFS(M:M,D:D,D128,E:E,E128,A:A,A128)=TIME(0,0,0),"",TRUE,_xlfn.MAXIFS(M:M,D:D,D128,E:E,E128,A:A,A128))</f>
        <v/>
      </c>
      <c r="Q128" s="11" t="str">
        <f t="shared" si="3"/>
        <v/>
      </c>
      <c r="R128" s="11" t="str" cm="1">
        <f t="array" ref="R128">IFERROR(_xlfn.IFS(AND(COUNTIF($D128,"*9 hole comp"),$K128&gt;$AA$2,$L128-$Q128+$W$6&gt;$AA$4),"2 strokes",AND(COUNTIF($D128,"*9 hole comp"),$K128&gt;$Y$2,$L128-$Q128+$W$6&gt;$Y$4),"1 stroke",AND(COUNTIF($D128,"*tee comp"),$K128&gt;$AA$3,$L128-$Q128+$W$6&gt;$AA$4),"2 strokes",AND(COUNTIF($D128,"*tee comp"),$K128&gt;$Y$3,$L128-$Q128+$W$6&gt;$Y$4),"1 stroke",TRUE,""),"")</f>
        <v/>
      </c>
      <c r="S128" s="5" t="str">
        <f t="shared" si="4"/>
        <v/>
      </c>
      <c r="T128" s="12" t="str">
        <f t="shared" si="5"/>
        <v/>
      </c>
    </row>
    <row r="129" spans="1:20" ht="15.75">
      <c r="A129" s="13"/>
      <c r="B129" s="14"/>
      <c r="C129" s="14"/>
      <c r="D129" s="14"/>
      <c r="E129" s="15"/>
      <c r="F129" s="15"/>
      <c r="G129" s="16"/>
      <c r="H129" s="14"/>
      <c r="I129" s="16"/>
      <c r="J129" s="16"/>
      <c r="K129" s="11" t="str">
        <f t="shared" si="0"/>
        <v/>
      </c>
      <c r="L129" s="11" t="str">
        <f t="shared" si="1"/>
        <v/>
      </c>
      <c r="M129" s="11" t="str" cm="1">
        <f t="array" ref="M129">_xlfn.IFS(H129="","",RIGHT(H129,2) = "PM",LEFT(H129,5)*1,TRUE,H129*1)</f>
        <v/>
      </c>
      <c r="N129" s="11" t="str">
        <f t="shared" si="2"/>
        <v/>
      </c>
      <c r="O129" s="11" t="str" cm="1">
        <f t="array" ref="O129">_xlfn.IFS(_xlfn.MINIFS(M:M,D:D,D129,E:E,E129,A:A,A129)=TIME(0,0,0),"",TRUE,_xlfn.MINIFS(M:M,D:D,D129,E:E,E129,A:A,A129))</f>
        <v/>
      </c>
      <c r="P129" s="11" t="str" cm="1">
        <f t="array" ref="P129">_xlfn.IFS(_xlfn.MAXIFS(M:M,D:D,D129,E:E,E129,A:A,A129)=TIME(0,0,0),"",TRUE,_xlfn.MAXIFS(M:M,D:D,D129,E:E,E129,A:A,A129))</f>
        <v/>
      </c>
      <c r="Q129" s="11" t="str">
        <f t="shared" si="3"/>
        <v/>
      </c>
      <c r="R129" s="11" t="str" cm="1">
        <f t="array" ref="R129">IFERROR(_xlfn.IFS(AND(COUNTIF($D129,"*9 hole comp"),$K129&gt;$AA$2,$L129-$Q129+$W$6&gt;$AA$4),"2 strokes",AND(COUNTIF($D129,"*9 hole comp"),$K129&gt;$Y$2,$L129-$Q129+$W$6&gt;$Y$4),"1 stroke",AND(COUNTIF($D129,"*tee comp"),$K129&gt;$AA$3,$L129-$Q129+$W$6&gt;$AA$4),"2 strokes",AND(COUNTIF($D129,"*tee comp"),$K129&gt;$Y$3,$L129-$Q129+$W$6&gt;$Y$4),"1 stroke",TRUE,""),"")</f>
        <v/>
      </c>
      <c r="S129" s="5" t="str">
        <f t="shared" si="4"/>
        <v/>
      </c>
      <c r="T129" s="12" t="str">
        <f t="shared" si="5"/>
        <v/>
      </c>
    </row>
    <row r="130" spans="1:20" ht="15.75">
      <c r="A130" s="13"/>
      <c r="B130" s="14"/>
      <c r="C130" s="14"/>
      <c r="D130" s="14"/>
      <c r="E130" s="15"/>
      <c r="F130" s="15"/>
      <c r="G130" s="16"/>
      <c r="H130" s="14"/>
      <c r="I130" s="16"/>
      <c r="J130" s="16"/>
      <c r="K130" s="11" t="str">
        <f t="shared" ref="K130:K193" si="6">IF(ISBLANK(I130),"",_xlfn.MINIFS(N:N,D:D,D130,E:E,E130))</f>
        <v/>
      </c>
      <c r="L130" s="11" t="str">
        <f t="shared" si="1"/>
        <v/>
      </c>
      <c r="M130" s="11" t="str" cm="1">
        <f t="array" ref="M130">_xlfn.IFS(H130="","",RIGHT(H130,2) = "PM",LEFT(H130,5)*1,TRUE,H130*1)</f>
        <v/>
      </c>
      <c r="N130" s="11" t="str">
        <f t="shared" si="2"/>
        <v/>
      </c>
      <c r="O130" s="11" t="str" cm="1">
        <f t="array" ref="O130">_xlfn.IFS(_xlfn.MINIFS(M:M,D:D,D130,E:E,E130,A:A,A130)=TIME(0,0,0),"",TRUE,_xlfn.MINIFS(M:M,D:D,D130,E:E,E130,A:A,A130))</f>
        <v/>
      </c>
      <c r="P130" s="11" t="str" cm="1">
        <f t="array" ref="P130">_xlfn.IFS(_xlfn.MAXIFS(M:M,D:D,D130,E:E,E130,A:A,A130)=TIME(0,0,0),"",TRUE,_xlfn.MAXIFS(M:M,D:D,D130,E:E,E130,A:A,A130))</f>
        <v/>
      </c>
      <c r="Q130" s="11" t="str">
        <f t="shared" si="3"/>
        <v/>
      </c>
      <c r="R130" s="11" t="str" cm="1">
        <f t="array" ref="R130">IFERROR(_xlfn.IFS(AND(COUNTIF($D130,"*9 hole comp"),$K130&gt;$AA$2,$L130-$Q130+$W$6&gt;$AA$4),"2 strokes",AND(COUNTIF($D130,"*9 hole comp"),$K130&gt;$Y$2,$L130-$Q130+$W$6&gt;$Y$4),"1 stroke",AND(COUNTIF($D130,"*tee comp"),$K130&gt;$AA$3,$L130-$Q130+$W$6&gt;$AA$4),"2 strokes",AND(COUNTIF($D130,"*tee comp"),$K130&gt;$Y$3,$L130-$Q130+$W$6&gt;$Y$4),"1 stroke",TRUE,""),"")</f>
        <v/>
      </c>
      <c r="S130" s="5" t="str">
        <f t="shared" si="4"/>
        <v/>
      </c>
      <c r="T130" s="12" t="str">
        <f t="shared" si="5"/>
        <v/>
      </c>
    </row>
    <row r="131" spans="1:20" ht="15.75">
      <c r="A131" s="13"/>
      <c r="B131" s="14"/>
      <c r="C131" s="14"/>
      <c r="D131" s="14"/>
      <c r="E131" s="15"/>
      <c r="F131" s="15"/>
      <c r="G131" s="16"/>
      <c r="H131" s="14"/>
      <c r="I131" s="16"/>
      <c r="J131" s="16"/>
      <c r="K131" s="11" t="str">
        <f t="shared" si="6"/>
        <v/>
      </c>
      <c r="L131" s="11" t="str">
        <f t="shared" si="1"/>
        <v/>
      </c>
      <c r="M131" s="11" t="str" cm="1">
        <f t="array" ref="M131">_xlfn.IFS(H131="","",RIGHT(H131,2) = "PM",LEFT(H131,5)*1,TRUE,H131*1)</f>
        <v/>
      </c>
      <c r="N131" s="11" t="str">
        <f t="shared" ref="N131:N194" si="7">IF(ISBLANK(I131),"",I131*1)</f>
        <v/>
      </c>
      <c r="O131" s="11" t="str" cm="1">
        <f t="array" ref="O131">_xlfn.IFS(_xlfn.MINIFS(M:M,D:D,D131,E:E,E131,A:A,A131)=TIME(0,0,0),"",TRUE,_xlfn.MINIFS(M:M,D:D,D131,E:E,E131,A:A,A131))</f>
        <v/>
      </c>
      <c r="P131" s="11" t="str" cm="1">
        <f t="array" ref="P131">_xlfn.IFS(_xlfn.MAXIFS(M:M,D:D,D131,E:E,E131,A:A,A131)=TIME(0,0,0),"",TRUE,_xlfn.MAXIFS(M:M,D:D,D131,E:E,E131,A:A,A131))</f>
        <v/>
      </c>
      <c r="Q131" s="11" t="str">
        <f t="shared" ref="Q131:Q194" si="8">IF(ISBLANK(I131),"",IF(OR(A131&lt;&gt;A130,D131&lt;&gt;D130),0,IF((E131*1)-(E130*1)=0,Q130,(E131*1)-(E130*1))))</f>
        <v/>
      </c>
      <c r="R131" s="11" t="str" cm="1">
        <f t="array" ref="R131">IFERROR(_xlfn.IFS(AND(COUNTIF($D131,"*9 hole comp"),$K131&gt;$AA$2,$L131-$Q131+$W$6&gt;$AA$4),"2 strokes",AND(COUNTIF($D131,"*9 hole comp"),$K131&gt;$Y$2,$L131-$Q131+$W$6&gt;$Y$4),"1 stroke",AND(COUNTIF($D131,"*tee comp"),$K131&gt;$AA$3,$L131-$Q131+$W$6&gt;$AA$4),"2 strokes",AND(COUNTIF($D131,"*tee comp"),$K131&gt;$Y$3,$L131-$Q131+$W$6&gt;$Y$4),"1 stroke",TRUE,""),"")</f>
        <v/>
      </c>
      <c r="S131" s="5" t="str">
        <f t="shared" ref="S131:S194" si="9">IF(R131&lt;&gt;"",C131,"")</f>
        <v/>
      </c>
      <c r="T131" s="12" t="str">
        <f t="shared" ref="T131:T194" si="10">IF(R131&lt;&gt;"",E131,"")</f>
        <v/>
      </c>
    </row>
    <row r="132" spans="1:20" ht="15.75">
      <c r="A132" s="13"/>
      <c r="B132" s="14"/>
      <c r="C132" s="14"/>
      <c r="D132" s="14"/>
      <c r="E132" s="15"/>
      <c r="F132" s="15"/>
      <c r="G132" s="16"/>
      <c r="H132" s="14"/>
      <c r="I132" s="16"/>
      <c r="J132" s="16"/>
      <c r="K132" s="11" t="str">
        <f t="shared" si="6"/>
        <v/>
      </c>
      <c r="L132" s="11" t="str">
        <f t="shared" ref="L132:L195" si="11">IFERROR(IF(A132="","",IF(OR(A132&lt;&gt;A131,D132&lt;&gt;D131),0, IF(AND(ABS(O132-O131) = 0,E132=E131),L131,ABS(O132-O131)))),"")</f>
        <v/>
      </c>
      <c r="M132" s="11" t="str" cm="1">
        <f t="array" ref="M132">_xlfn.IFS(H132="","",RIGHT(H132,2) = "PM",LEFT(H132,5)*1,TRUE,H132*1)</f>
        <v/>
      </c>
      <c r="N132" s="11" t="str">
        <f t="shared" si="7"/>
        <v/>
      </c>
      <c r="O132" s="11" t="str" cm="1">
        <f t="array" ref="O132">_xlfn.IFS(_xlfn.MINIFS(M:M,D:D,D132,E:E,E132,A:A,A132)=TIME(0,0,0),"",TRUE,_xlfn.MINIFS(M:M,D:D,D132,E:E,E132,A:A,A132))</f>
        <v/>
      </c>
      <c r="P132" s="11" t="str" cm="1">
        <f t="array" ref="P132">_xlfn.IFS(_xlfn.MAXIFS(M:M,D:D,D132,E:E,E132,A:A,A132)=TIME(0,0,0),"",TRUE,_xlfn.MAXIFS(M:M,D:D,D132,E:E,E132,A:A,A132))</f>
        <v/>
      </c>
      <c r="Q132" s="11" t="str">
        <f t="shared" si="8"/>
        <v/>
      </c>
      <c r="R132" s="11" t="str" cm="1">
        <f t="array" ref="R132">IFERROR(_xlfn.IFS(AND(COUNTIF($D132,"*9 hole comp"),$K132&gt;$AA$2,$L132-$Q132+$W$6&gt;$AA$4),"2 strokes",AND(COUNTIF($D132,"*9 hole comp"),$K132&gt;$Y$2,$L132-$Q132+$W$6&gt;$Y$4),"1 stroke",AND(COUNTIF($D132,"*tee comp"),$K132&gt;$AA$3,$L132-$Q132+$W$6&gt;$AA$4),"2 strokes",AND(COUNTIF($D132,"*tee comp"),$K132&gt;$Y$3,$L132-$Q132+$W$6&gt;$Y$4),"1 stroke",TRUE,""),"")</f>
        <v/>
      </c>
      <c r="S132" s="5" t="str">
        <f t="shared" si="9"/>
        <v/>
      </c>
      <c r="T132" s="12" t="str">
        <f t="shared" si="10"/>
        <v/>
      </c>
    </row>
    <row r="133" spans="1:20" ht="15.75">
      <c r="A133" s="13"/>
      <c r="B133" s="14"/>
      <c r="C133" s="14"/>
      <c r="D133" s="14"/>
      <c r="E133" s="15"/>
      <c r="F133" s="15"/>
      <c r="G133" s="16"/>
      <c r="H133" s="14"/>
      <c r="I133" s="16"/>
      <c r="J133" s="16"/>
      <c r="K133" s="11" t="str">
        <f t="shared" si="6"/>
        <v/>
      </c>
      <c r="L133" s="11" t="str">
        <f t="shared" si="11"/>
        <v/>
      </c>
      <c r="M133" s="11" t="str" cm="1">
        <f t="array" ref="M133">_xlfn.IFS(H133="","",RIGHT(H133,2) = "PM",LEFT(H133,5)*1,TRUE,H133*1)</f>
        <v/>
      </c>
      <c r="N133" s="11" t="str">
        <f t="shared" si="7"/>
        <v/>
      </c>
      <c r="O133" s="11" t="str" cm="1">
        <f t="array" ref="O133">_xlfn.IFS(_xlfn.MINIFS(M:M,D:D,D133,E:E,E133,A:A,A133)=TIME(0,0,0),"",TRUE,_xlfn.MINIFS(M:M,D:D,D133,E:E,E133,A:A,A133))</f>
        <v/>
      </c>
      <c r="P133" s="11" t="str" cm="1">
        <f t="array" ref="P133">_xlfn.IFS(_xlfn.MAXIFS(M:M,D:D,D133,E:E,E133,A:A,A133)=TIME(0,0,0),"",TRUE,_xlfn.MAXIFS(M:M,D:D,D133,E:E,E133,A:A,A133))</f>
        <v/>
      </c>
      <c r="Q133" s="11" t="str">
        <f t="shared" si="8"/>
        <v/>
      </c>
      <c r="R133" s="11" t="str" cm="1">
        <f t="array" ref="R133">IFERROR(_xlfn.IFS(AND(COUNTIF($D133,"*9 hole comp"),$K133&gt;$AA$2,$L133-$Q133+$W$6&gt;$AA$4),"2 strokes",AND(COUNTIF($D133,"*9 hole comp"),$K133&gt;$Y$2,$L133-$Q133+$W$6&gt;$Y$4),"1 stroke",AND(COUNTIF($D133,"*tee comp"),$K133&gt;$AA$3,$L133-$Q133+$W$6&gt;$AA$4),"2 strokes",AND(COUNTIF($D133,"*tee comp"),$K133&gt;$Y$3,$L133-$Q133+$W$6&gt;$Y$4),"1 stroke",TRUE,""),"")</f>
        <v/>
      </c>
      <c r="S133" s="5" t="str">
        <f t="shared" si="9"/>
        <v/>
      </c>
      <c r="T133" s="12" t="str">
        <f t="shared" si="10"/>
        <v/>
      </c>
    </row>
    <row r="134" spans="1:20" ht="15.75">
      <c r="A134" s="13"/>
      <c r="B134" s="14"/>
      <c r="C134" s="14"/>
      <c r="D134" s="14"/>
      <c r="E134" s="15"/>
      <c r="F134" s="15"/>
      <c r="G134" s="16"/>
      <c r="H134" s="14"/>
      <c r="I134" s="16"/>
      <c r="J134" s="16"/>
      <c r="K134" s="11" t="str">
        <f t="shared" si="6"/>
        <v/>
      </c>
      <c r="L134" s="11" t="str">
        <f t="shared" si="11"/>
        <v/>
      </c>
      <c r="M134" s="11" t="str" cm="1">
        <f t="array" ref="M134">_xlfn.IFS(H134="","",RIGHT(H134,2) = "PM",LEFT(H134,5)*1,TRUE,H134*1)</f>
        <v/>
      </c>
      <c r="N134" s="11" t="str">
        <f t="shared" si="7"/>
        <v/>
      </c>
      <c r="O134" s="11" t="str" cm="1">
        <f t="array" ref="O134">_xlfn.IFS(_xlfn.MINIFS(M:M,D:D,D134,E:E,E134,A:A,A134)=TIME(0,0,0),"",TRUE,_xlfn.MINIFS(M:M,D:D,D134,E:E,E134,A:A,A134))</f>
        <v/>
      </c>
      <c r="P134" s="11" t="str" cm="1">
        <f t="array" ref="P134">_xlfn.IFS(_xlfn.MAXIFS(M:M,D:D,D134,E:E,E134,A:A,A134)=TIME(0,0,0),"",TRUE,_xlfn.MAXIFS(M:M,D:D,D134,E:E,E134,A:A,A134))</f>
        <v/>
      </c>
      <c r="Q134" s="11" t="str">
        <f t="shared" si="8"/>
        <v/>
      </c>
      <c r="R134" s="11" t="str" cm="1">
        <f t="array" ref="R134">IFERROR(_xlfn.IFS(AND(COUNTIF($D134,"*9 hole comp"),$K134&gt;$AA$2,$L134-$Q134+$W$6&gt;$AA$4),"2 strokes",AND(COUNTIF($D134,"*9 hole comp"),$K134&gt;$Y$2,$L134-$Q134+$W$6&gt;$Y$4),"1 stroke",AND(COUNTIF($D134,"*tee comp"),$K134&gt;$AA$3,$L134-$Q134+$W$6&gt;$AA$4),"2 strokes",AND(COUNTIF($D134,"*tee comp"),$K134&gt;$Y$3,$L134-$Q134+$W$6&gt;$Y$4),"1 stroke",TRUE,""),"")</f>
        <v/>
      </c>
      <c r="S134" s="5" t="str">
        <f t="shared" si="9"/>
        <v/>
      </c>
      <c r="T134" s="12" t="str">
        <f t="shared" si="10"/>
        <v/>
      </c>
    </row>
    <row r="135" spans="1:20" ht="15.75">
      <c r="A135" s="13"/>
      <c r="B135" s="14"/>
      <c r="C135" s="14"/>
      <c r="D135" s="14"/>
      <c r="E135" s="15"/>
      <c r="F135" s="15"/>
      <c r="G135" s="16"/>
      <c r="H135" s="14"/>
      <c r="I135" s="16"/>
      <c r="J135" s="16"/>
      <c r="K135" s="11" t="str">
        <f t="shared" si="6"/>
        <v/>
      </c>
      <c r="L135" s="11" t="str">
        <f t="shared" si="11"/>
        <v/>
      </c>
      <c r="M135" s="11" t="str" cm="1">
        <f t="array" ref="M135">_xlfn.IFS(H135="","",RIGHT(H135,2) = "PM",LEFT(H135,5)*1,TRUE,H135*1)</f>
        <v/>
      </c>
      <c r="N135" s="11" t="str">
        <f t="shared" si="7"/>
        <v/>
      </c>
      <c r="O135" s="11" t="str" cm="1">
        <f t="array" ref="O135">_xlfn.IFS(_xlfn.MINIFS(M:M,D:D,D135,E:E,E135,A:A,A135)=TIME(0,0,0),"",TRUE,_xlfn.MINIFS(M:M,D:D,D135,E:E,E135,A:A,A135))</f>
        <v/>
      </c>
      <c r="P135" s="11" t="str" cm="1">
        <f t="array" ref="P135">_xlfn.IFS(_xlfn.MAXIFS(M:M,D:D,D135,E:E,E135,A:A,A135)=TIME(0,0,0),"",TRUE,_xlfn.MAXIFS(M:M,D:D,D135,E:E,E135,A:A,A135))</f>
        <v/>
      </c>
      <c r="Q135" s="11" t="str">
        <f t="shared" si="8"/>
        <v/>
      </c>
      <c r="R135" s="11" t="str" cm="1">
        <f t="array" ref="R135">IFERROR(_xlfn.IFS(AND(COUNTIF($D135,"*9 hole comp"),$K135&gt;$AA$2,$L135-$Q135+$W$6&gt;$AA$4),"2 strokes",AND(COUNTIF($D135,"*9 hole comp"),$K135&gt;$Y$2,$L135-$Q135+$W$6&gt;$Y$4),"1 stroke",AND(COUNTIF($D135,"*tee comp"),$K135&gt;$AA$3,$L135-$Q135+$W$6&gt;$AA$4),"2 strokes",AND(COUNTIF($D135,"*tee comp"),$K135&gt;$Y$3,$L135-$Q135+$W$6&gt;$Y$4),"1 stroke",TRUE,""),"")</f>
        <v/>
      </c>
      <c r="S135" s="5" t="str">
        <f t="shared" si="9"/>
        <v/>
      </c>
      <c r="T135" s="12" t="str">
        <f t="shared" si="10"/>
        <v/>
      </c>
    </row>
    <row r="136" spans="1:20" ht="15.75">
      <c r="A136" s="13"/>
      <c r="B136" s="14"/>
      <c r="C136" s="14"/>
      <c r="D136" s="14"/>
      <c r="E136" s="15"/>
      <c r="F136" s="15"/>
      <c r="G136" s="16"/>
      <c r="H136" s="14"/>
      <c r="I136" s="16"/>
      <c r="J136" s="16"/>
      <c r="K136" s="11" t="str">
        <f t="shared" si="6"/>
        <v/>
      </c>
      <c r="L136" s="11" t="str">
        <f t="shared" si="11"/>
        <v/>
      </c>
      <c r="M136" s="11" t="str" cm="1">
        <f t="array" ref="M136">_xlfn.IFS(H136="","",RIGHT(H136,2) = "PM",LEFT(H136,5)*1,TRUE,H136*1)</f>
        <v/>
      </c>
      <c r="N136" s="11" t="str">
        <f t="shared" si="7"/>
        <v/>
      </c>
      <c r="O136" s="11" t="str" cm="1">
        <f t="array" ref="O136">_xlfn.IFS(_xlfn.MINIFS(M:M,D:D,D136,E:E,E136,A:A,A136)=TIME(0,0,0),"",TRUE,_xlfn.MINIFS(M:M,D:D,D136,E:E,E136,A:A,A136))</f>
        <v/>
      </c>
      <c r="P136" s="11" t="str" cm="1">
        <f t="array" ref="P136">_xlfn.IFS(_xlfn.MAXIFS(M:M,D:D,D136,E:E,E136,A:A,A136)=TIME(0,0,0),"",TRUE,_xlfn.MAXIFS(M:M,D:D,D136,E:E,E136,A:A,A136))</f>
        <v/>
      </c>
      <c r="Q136" s="11" t="str">
        <f t="shared" si="8"/>
        <v/>
      </c>
      <c r="R136" s="11" t="str" cm="1">
        <f t="array" ref="R136">IFERROR(_xlfn.IFS(AND(COUNTIF($D136,"*9 hole comp"),$K136&gt;$AA$2,$L136-$Q136+$W$6&gt;$AA$4),"2 strokes",AND(COUNTIF($D136,"*9 hole comp"),$K136&gt;$Y$2,$L136-$Q136+$W$6&gt;$Y$4),"1 stroke",AND(COUNTIF($D136,"*tee comp"),$K136&gt;$AA$3,$L136-$Q136+$W$6&gt;$AA$4),"2 strokes",AND(COUNTIF($D136,"*tee comp"),$K136&gt;$Y$3,$L136-$Q136+$W$6&gt;$Y$4),"1 stroke",TRUE,""),"")</f>
        <v/>
      </c>
      <c r="S136" s="5" t="str">
        <f t="shared" si="9"/>
        <v/>
      </c>
      <c r="T136" s="12" t="str">
        <f t="shared" si="10"/>
        <v/>
      </c>
    </row>
    <row r="137" spans="1:20" ht="15.75">
      <c r="A137" s="13"/>
      <c r="B137" s="14"/>
      <c r="C137" s="14"/>
      <c r="D137" s="14"/>
      <c r="E137" s="15"/>
      <c r="F137" s="15"/>
      <c r="G137" s="16"/>
      <c r="H137" s="14"/>
      <c r="I137" s="16"/>
      <c r="J137" s="16"/>
      <c r="K137" s="11" t="str">
        <f t="shared" si="6"/>
        <v/>
      </c>
      <c r="L137" s="11" t="str">
        <f t="shared" si="11"/>
        <v/>
      </c>
      <c r="M137" s="11" t="str" cm="1">
        <f t="array" ref="M137">_xlfn.IFS(H137="","",RIGHT(H137,2) = "PM",LEFT(H137,5)*1,TRUE,H137*1)</f>
        <v/>
      </c>
      <c r="N137" s="11" t="str">
        <f t="shared" si="7"/>
        <v/>
      </c>
      <c r="O137" s="11" t="str" cm="1">
        <f t="array" ref="O137">_xlfn.IFS(_xlfn.MINIFS(M:M,D:D,D137,E:E,E137,A:A,A137)=TIME(0,0,0),"",TRUE,_xlfn.MINIFS(M:M,D:D,D137,E:E,E137,A:A,A137))</f>
        <v/>
      </c>
      <c r="P137" s="11" t="str" cm="1">
        <f t="array" ref="P137">_xlfn.IFS(_xlfn.MAXIFS(M:M,D:D,D137,E:E,E137,A:A,A137)=TIME(0,0,0),"",TRUE,_xlfn.MAXIFS(M:M,D:D,D137,E:E,E137,A:A,A137))</f>
        <v/>
      </c>
      <c r="Q137" s="11" t="str">
        <f t="shared" si="8"/>
        <v/>
      </c>
      <c r="R137" s="11" t="str" cm="1">
        <f t="array" ref="R137">IFERROR(_xlfn.IFS(AND(COUNTIF($D137,"*9 hole comp"),$K137&gt;$AA$2,$L137-$Q137+$W$6&gt;$AA$4),"2 strokes",AND(COUNTIF($D137,"*9 hole comp"),$K137&gt;$Y$2,$L137-$Q137+$W$6&gt;$Y$4),"1 stroke",AND(COUNTIF($D137,"*tee comp"),$K137&gt;$AA$3,$L137-$Q137+$W$6&gt;$AA$4),"2 strokes",AND(COUNTIF($D137,"*tee comp"),$K137&gt;$Y$3,$L137-$Q137+$W$6&gt;$Y$4),"1 stroke",TRUE,""),"")</f>
        <v/>
      </c>
      <c r="S137" s="5" t="str">
        <f t="shared" si="9"/>
        <v/>
      </c>
      <c r="T137" s="12" t="str">
        <f t="shared" si="10"/>
        <v/>
      </c>
    </row>
    <row r="138" spans="1:20" ht="15.75">
      <c r="A138" s="13"/>
      <c r="B138" s="14"/>
      <c r="C138" s="14"/>
      <c r="D138" s="14"/>
      <c r="E138" s="15"/>
      <c r="F138" s="15"/>
      <c r="G138" s="16"/>
      <c r="H138" s="14"/>
      <c r="I138" s="16"/>
      <c r="J138" s="16"/>
      <c r="K138" s="11" t="str">
        <f t="shared" si="6"/>
        <v/>
      </c>
      <c r="L138" s="11" t="str">
        <f t="shared" si="11"/>
        <v/>
      </c>
      <c r="M138" s="11" t="str" cm="1">
        <f t="array" ref="M138">_xlfn.IFS(H138="","",RIGHT(H138,2) = "PM",LEFT(H138,5)*1,TRUE,H138*1)</f>
        <v/>
      </c>
      <c r="N138" s="11" t="str">
        <f t="shared" si="7"/>
        <v/>
      </c>
      <c r="O138" s="11" t="str" cm="1">
        <f t="array" ref="O138">_xlfn.IFS(_xlfn.MINIFS(M:M,D:D,D138,E:E,E138,A:A,A138)=TIME(0,0,0),"",TRUE,_xlfn.MINIFS(M:M,D:D,D138,E:E,E138,A:A,A138))</f>
        <v/>
      </c>
      <c r="P138" s="11" t="str" cm="1">
        <f t="array" ref="P138">_xlfn.IFS(_xlfn.MAXIFS(M:M,D:D,D138,E:E,E138,A:A,A138)=TIME(0,0,0),"",TRUE,_xlfn.MAXIFS(M:M,D:D,D138,E:E,E138,A:A,A138))</f>
        <v/>
      </c>
      <c r="Q138" s="11" t="str">
        <f t="shared" si="8"/>
        <v/>
      </c>
      <c r="R138" s="11" t="str" cm="1">
        <f t="array" ref="R138">IFERROR(_xlfn.IFS(AND(COUNTIF($D138,"*9 hole comp"),$K138&gt;$AA$2,$L138-$Q138+$W$6&gt;$AA$4),"2 strokes",AND(COUNTIF($D138,"*9 hole comp"),$K138&gt;$Y$2,$L138-$Q138+$W$6&gt;$Y$4),"1 stroke",AND(COUNTIF($D138,"*tee comp"),$K138&gt;$AA$3,$L138-$Q138+$W$6&gt;$AA$4),"2 strokes",AND(COUNTIF($D138,"*tee comp"),$K138&gt;$Y$3,$L138-$Q138+$W$6&gt;$Y$4),"1 stroke",TRUE,""),"")</f>
        <v/>
      </c>
      <c r="S138" s="5" t="str">
        <f t="shared" si="9"/>
        <v/>
      </c>
      <c r="T138" s="12" t="str">
        <f t="shared" si="10"/>
        <v/>
      </c>
    </row>
    <row r="139" spans="1:20" ht="15.75">
      <c r="A139" s="13"/>
      <c r="B139" s="14"/>
      <c r="C139" s="14"/>
      <c r="D139" s="14"/>
      <c r="E139" s="15"/>
      <c r="F139" s="15"/>
      <c r="G139" s="16"/>
      <c r="H139" s="14"/>
      <c r="I139" s="16"/>
      <c r="J139" s="16"/>
      <c r="K139" s="11" t="str">
        <f t="shared" si="6"/>
        <v/>
      </c>
      <c r="L139" s="11" t="str">
        <f t="shared" si="11"/>
        <v/>
      </c>
      <c r="M139" s="11" t="str" cm="1">
        <f t="array" ref="M139">_xlfn.IFS(H139="","",RIGHT(H139,2) = "PM",LEFT(H139,5)*1,TRUE,H139*1)</f>
        <v/>
      </c>
      <c r="N139" s="11" t="str">
        <f t="shared" si="7"/>
        <v/>
      </c>
      <c r="O139" s="11" t="str" cm="1">
        <f t="array" ref="O139">_xlfn.IFS(_xlfn.MINIFS(M:M,D:D,D139,E:E,E139,A:A,A139)=TIME(0,0,0),"",TRUE,_xlfn.MINIFS(M:M,D:D,D139,E:E,E139,A:A,A139))</f>
        <v/>
      </c>
      <c r="P139" s="11" t="str" cm="1">
        <f t="array" ref="P139">_xlfn.IFS(_xlfn.MAXIFS(M:M,D:D,D139,E:E,E139,A:A,A139)=TIME(0,0,0),"",TRUE,_xlfn.MAXIFS(M:M,D:D,D139,E:E,E139,A:A,A139))</f>
        <v/>
      </c>
      <c r="Q139" s="11" t="str">
        <f t="shared" si="8"/>
        <v/>
      </c>
      <c r="R139" s="11" t="str" cm="1">
        <f t="array" ref="R139">IFERROR(_xlfn.IFS(AND(COUNTIF($D139,"*9 hole comp"),$K139&gt;$AA$2,$L139-$Q139+$W$6&gt;$AA$4),"2 strokes",AND(COUNTIF($D139,"*9 hole comp"),$K139&gt;$Y$2,$L139-$Q139+$W$6&gt;$Y$4),"1 stroke",AND(COUNTIF($D139,"*tee comp"),$K139&gt;$AA$3,$L139-$Q139+$W$6&gt;$AA$4),"2 strokes",AND(COUNTIF($D139,"*tee comp"),$K139&gt;$Y$3,$L139-$Q139+$W$6&gt;$Y$4),"1 stroke",TRUE,""),"")</f>
        <v/>
      </c>
      <c r="S139" s="5" t="str">
        <f t="shared" si="9"/>
        <v/>
      </c>
      <c r="T139" s="12" t="str">
        <f t="shared" si="10"/>
        <v/>
      </c>
    </row>
    <row r="140" spans="1:20" ht="15.75">
      <c r="A140" s="13"/>
      <c r="B140" s="14"/>
      <c r="C140" s="14"/>
      <c r="D140" s="14"/>
      <c r="E140" s="15"/>
      <c r="F140" s="15"/>
      <c r="G140" s="16"/>
      <c r="H140" s="14"/>
      <c r="I140" s="16"/>
      <c r="J140" s="16"/>
      <c r="K140" s="11" t="str">
        <f t="shared" si="6"/>
        <v/>
      </c>
      <c r="L140" s="11" t="str">
        <f t="shared" si="11"/>
        <v/>
      </c>
      <c r="M140" s="11" t="str" cm="1">
        <f t="array" ref="M140">_xlfn.IFS(H140="","",RIGHT(H140,2) = "PM",LEFT(H140,5)*1,TRUE,H140*1)</f>
        <v/>
      </c>
      <c r="N140" s="11" t="str">
        <f t="shared" si="7"/>
        <v/>
      </c>
      <c r="O140" s="11" t="str" cm="1">
        <f t="array" ref="O140">_xlfn.IFS(_xlfn.MINIFS(M:M,D:D,D140,E:E,E140,A:A,A140)=TIME(0,0,0),"",TRUE,_xlfn.MINIFS(M:M,D:D,D140,E:E,E140,A:A,A140))</f>
        <v/>
      </c>
      <c r="P140" s="11" t="str" cm="1">
        <f t="array" ref="P140">_xlfn.IFS(_xlfn.MAXIFS(M:M,D:D,D140,E:E,E140,A:A,A140)=TIME(0,0,0),"",TRUE,_xlfn.MAXIFS(M:M,D:D,D140,E:E,E140,A:A,A140))</f>
        <v/>
      </c>
      <c r="Q140" s="11" t="str">
        <f t="shared" si="8"/>
        <v/>
      </c>
      <c r="R140" s="11" t="str" cm="1">
        <f t="array" ref="R140">IFERROR(_xlfn.IFS(AND(COUNTIF($D140,"*9 hole comp"),$K140&gt;$AA$2,$L140-$Q140+$W$6&gt;$AA$4),"2 strokes",AND(COUNTIF($D140,"*9 hole comp"),$K140&gt;$Y$2,$L140-$Q140+$W$6&gt;$Y$4),"1 stroke",AND(COUNTIF($D140,"*tee comp"),$K140&gt;$AA$3,$L140-$Q140+$W$6&gt;$AA$4),"2 strokes",AND(COUNTIF($D140,"*tee comp"),$K140&gt;$Y$3,$L140-$Q140+$W$6&gt;$Y$4),"1 stroke",TRUE,""),"")</f>
        <v/>
      </c>
      <c r="S140" s="5" t="str">
        <f t="shared" si="9"/>
        <v/>
      </c>
      <c r="T140" s="12" t="str">
        <f t="shared" si="10"/>
        <v/>
      </c>
    </row>
    <row r="141" spans="1:20" ht="15.75">
      <c r="A141" s="13"/>
      <c r="B141" s="14"/>
      <c r="C141" s="14"/>
      <c r="D141" s="14"/>
      <c r="E141" s="15"/>
      <c r="F141" s="15"/>
      <c r="G141" s="16"/>
      <c r="H141" s="14"/>
      <c r="I141" s="16"/>
      <c r="J141" s="16"/>
      <c r="K141" s="11" t="str">
        <f t="shared" si="6"/>
        <v/>
      </c>
      <c r="L141" s="11" t="str">
        <f t="shared" si="11"/>
        <v/>
      </c>
      <c r="M141" s="11" t="str" cm="1">
        <f t="array" ref="M141">_xlfn.IFS(H141="","",RIGHT(H141,2) = "PM",LEFT(H141,5)*1,TRUE,H141*1)</f>
        <v/>
      </c>
      <c r="N141" s="11" t="str">
        <f t="shared" si="7"/>
        <v/>
      </c>
      <c r="O141" s="11" t="str" cm="1">
        <f t="array" ref="O141">_xlfn.IFS(_xlfn.MINIFS(M:M,D:D,D141,E:E,E141,A:A,A141)=TIME(0,0,0),"",TRUE,_xlfn.MINIFS(M:M,D:D,D141,E:E,E141,A:A,A141))</f>
        <v/>
      </c>
      <c r="P141" s="11" t="str" cm="1">
        <f t="array" ref="P141">_xlfn.IFS(_xlfn.MAXIFS(M:M,D:D,D141,E:E,E141,A:A,A141)=TIME(0,0,0),"",TRUE,_xlfn.MAXIFS(M:M,D:D,D141,E:E,E141,A:A,A141))</f>
        <v/>
      </c>
      <c r="Q141" s="11" t="str">
        <f t="shared" si="8"/>
        <v/>
      </c>
      <c r="R141" s="11" t="str" cm="1">
        <f t="array" ref="R141">IFERROR(_xlfn.IFS(AND(COUNTIF($D141,"*9 hole comp"),$K141&gt;$AA$2,$L141-$Q141+$W$6&gt;$AA$4),"2 strokes",AND(COUNTIF($D141,"*9 hole comp"),$K141&gt;$Y$2,$L141-$Q141+$W$6&gt;$Y$4),"1 stroke",AND(COUNTIF($D141,"*tee comp"),$K141&gt;$AA$3,$L141-$Q141+$W$6&gt;$AA$4),"2 strokes",AND(COUNTIF($D141,"*tee comp"),$K141&gt;$Y$3,$L141-$Q141+$W$6&gt;$Y$4),"1 stroke",TRUE,""),"")</f>
        <v/>
      </c>
      <c r="S141" s="5" t="str">
        <f t="shared" si="9"/>
        <v/>
      </c>
      <c r="T141" s="12" t="str">
        <f t="shared" si="10"/>
        <v/>
      </c>
    </row>
    <row r="142" spans="1:20" ht="15.75">
      <c r="A142" s="13"/>
      <c r="B142" s="14"/>
      <c r="C142" s="14"/>
      <c r="D142" s="14"/>
      <c r="E142" s="15"/>
      <c r="F142" s="15"/>
      <c r="G142" s="16"/>
      <c r="H142" s="14"/>
      <c r="I142" s="16"/>
      <c r="J142" s="16"/>
      <c r="K142" s="11" t="str">
        <f t="shared" si="6"/>
        <v/>
      </c>
      <c r="L142" s="11" t="str">
        <f t="shared" si="11"/>
        <v/>
      </c>
      <c r="M142" s="11" t="str" cm="1">
        <f t="array" ref="M142">_xlfn.IFS(H142="","",RIGHT(H142,2) = "PM",LEFT(H142,5)*1,TRUE,H142*1)</f>
        <v/>
      </c>
      <c r="N142" s="11" t="str">
        <f t="shared" si="7"/>
        <v/>
      </c>
      <c r="O142" s="11" t="str" cm="1">
        <f t="array" ref="O142">_xlfn.IFS(_xlfn.MINIFS(M:M,D:D,D142,E:E,E142,A:A,A142)=TIME(0,0,0),"",TRUE,_xlfn.MINIFS(M:M,D:D,D142,E:E,E142,A:A,A142))</f>
        <v/>
      </c>
      <c r="P142" s="11" t="str" cm="1">
        <f t="array" ref="P142">_xlfn.IFS(_xlfn.MAXIFS(M:M,D:D,D142,E:E,E142,A:A,A142)=TIME(0,0,0),"",TRUE,_xlfn.MAXIFS(M:M,D:D,D142,E:E,E142,A:A,A142))</f>
        <v/>
      </c>
      <c r="Q142" s="11" t="str">
        <f t="shared" si="8"/>
        <v/>
      </c>
      <c r="R142" s="11" t="str" cm="1">
        <f t="array" ref="R142">IFERROR(_xlfn.IFS(AND(COUNTIF($D142,"*9 hole comp"),$K142&gt;$AA$2,$L142-$Q142+$W$6&gt;$AA$4),"2 strokes",AND(COUNTIF($D142,"*9 hole comp"),$K142&gt;$Y$2,$L142-$Q142+$W$6&gt;$Y$4),"1 stroke",AND(COUNTIF($D142,"*tee comp"),$K142&gt;$AA$3,$L142-$Q142+$W$6&gt;$AA$4),"2 strokes",AND(COUNTIF($D142,"*tee comp"),$K142&gt;$Y$3,$L142-$Q142+$W$6&gt;$Y$4),"1 stroke",TRUE,""),"")</f>
        <v/>
      </c>
      <c r="S142" s="5" t="str">
        <f t="shared" si="9"/>
        <v/>
      </c>
      <c r="T142" s="12" t="str">
        <f t="shared" si="10"/>
        <v/>
      </c>
    </row>
    <row r="143" spans="1:20" ht="15.75">
      <c r="A143" s="13"/>
      <c r="B143" s="14"/>
      <c r="C143" s="14"/>
      <c r="D143" s="14"/>
      <c r="E143" s="15"/>
      <c r="F143" s="15"/>
      <c r="G143" s="16"/>
      <c r="H143" s="14"/>
      <c r="I143" s="16"/>
      <c r="J143" s="16"/>
      <c r="K143" s="11" t="str">
        <f t="shared" si="6"/>
        <v/>
      </c>
      <c r="L143" s="11" t="str">
        <f t="shared" si="11"/>
        <v/>
      </c>
      <c r="M143" s="11" t="str" cm="1">
        <f t="array" ref="M143">_xlfn.IFS(H143="","",RIGHT(H143,2) = "PM",LEFT(H143,5)*1,TRUE,H143*1)</f>
        <v/>
      </c>
      <c r="N143" s="11" t="str">
        <f t="shared" si="7"/>
        <v/>
      </c>
      <c r="O143" s="11" t="str" cm="1">
        <f t="array" ref="O143">_xlfn.IFS(_xlfn.MINIFS(M:M,D:D,D143,E:E,E143,A:A,A143)=TIME(0,0,0),"",TRUE,_xlfn.MINIFS(M:M,D:D,D143,E:E,E143,A:A,A143))</f>
        <v/>
      </c>
      <c r="P143" s="11" t="str" cm="1">
        <f t="array" ref="P143">_xlfn.IFS(_xlfn.MAXIFS(M:M,D:D,D143,E:E,E143,A:A,A143)=TIME(0,0,0),"",TRUE,_xlfn.MAXIFS(M:M,D:D,D143,E:E,E143,A:A,A143))</f>
        <v/>
      </c>
      <c r="Q143" s="11" t="str">
        <f t="shared" si="8"/>
        <v/>
      </c>
      <c r="R143" s="11" t="str" cm="1">
        <f t="array" ref="R143">IFERROR(_xlfn.IFS(AND(COUNTIF($D143,"*9 hole comp"),$K143&gt;$AA$2,$L143-$Q143+$W$6&gt;$AA$4),"2 strokes",AND(COUNTIF($D143,"*9 hole comp"),$K143&gt;$Y$2,$L143-$Q143+$W$6&gt;$Y$4),"1 stroke",AND(COUNTIF($D143,"*tee comp"),$K143&gt;$AA$3,$L143-$Q143+$W$6&gt;$AA$4),"2 strokes",AND(COUNTIF($D143,"*tee comp"),$K143&gt;$Y$3,$L143-$Q143+$W$6&gt;$Y$4),"1 stroke",TRUE,""),"")</f>
        <v/>
      </c>
      <c r="S143" s="5" t="str">
        <f t="shared" si="9"/>
        <v/>
      </c>
      <c r="T143" s="12" t="str">
        <f t="shared" si="10"/>
        <v/>
      </c>
    </row>
    <row r="144" spans="1:20" ht="15.75">
      <c r="A144" s="13"/>
      <c r="B144" s="14"/>
      <c r="C144" s="14"/>
      <c r="D144" s="14"/>
      <c r="E144" s="15"/>
      <c r="F144" s="15"/>
      <c r="G144" s="16"/>
      <c r="H144" s="14"/>
      <c r="I144" s="16"/>
      <c r="J144" s="16"/>
      <c r="K144" s="11" t="str">
        <f t="shared" si="6"/>
        <v/>
      </c>
      <c r="L144" s="11" t="str">
        <f t="shared" si="11"/>
        <v/>
      </c>
      <c r="M144" s="11" t="str" cm="1">
        <f t="array" ref="M144">_xlfn.IFS(H144="","",RIGHT(H144,2) = "PM",LEFT(H144,5)*1,TRUE,H144*1)</f>
        <v/>
      </c>
      <c r="N144" s="11" t="str">
        <f t="shared" si="7"/>
        <v/>
      </c>
      <c r="O144" s="11" t="str" cm="1">
        <f t="array" ref="O144">_xlfn.IFS(_xlfn.MINIFS(M:M,D:D,D144,E:E,E144,A:A,A144)=TIME(0,0,0),"",TRUE,_xlfn.MINIFS(M:M,D:D,D144,E:E,E144,A:A,A144))</f>
        <v/>
      </c>
      <c r="P144" s="11" t="str" cm="1">
        <f t="array" ref="P144">_xlfn.IFS(_xlfn.MAXIFS(M:M,D:D,D144,E:E,E144,A:A,A144)=TIME(0,0,0),"",TRUE,_xlfn.MAXIFS(M:M,D:D,D144,E:E,E144,A:A,A144))</f>
        <v/>
      </c>
      <c r="Q144" s="11" t="str">
        <f t="shared" si="8"/>
        <v/>
      </c>
      <c r="R144" s="11" t="str" cm="1">
        <f t="array" ref="R144">IFERROR(_xlfn.IFS(AND(COUNTIF($D144,"*9 hole comp"),$K144&gt;$AA$2,$L144-$Q144+$W$6&gt;$AA$4),"2 strokes",AND(COUNTIF($D144,"*9 hole comp"),$K144&gt;$Y$2,$L144-$Q144+$W$6&gt;$Y$4),"1 stroke",AND(COUNTIF($D144,"*tee comp"),$K144&gt;$AA$3,$L144-$Q144+$W$6&gt;$AA$4),"2 strokes",AND(COUNTIF($D144,"*tee comp"),$K144&gt;$Y$3,$L144-$Q144+$W$6&gt;$Y$4),"1 stroke",TRUE,""),"")</f>
        <v/>
      </c>
      <c r="S144" s="5" t="str">
        <f t="shared" si="9"/>
        <v/>
      </c>
      <c r="T144" s="12" t="str">
        <f t="shared" si="10"/>
        <v/>
      </c>
    </row>
    <row r="145" spans="1:20" ht="15.75">
      <c r="A145" s="13"/>
      <c r="B145" s="14"/>
      <c r="C145" s="14"/>
      <c r="D145" s="14"/>
      <c r="E145" s="15"/>
      <c r="F145" s="15"/>
      <c r="G145" s="16"/>
      <c r="H145" s="14"/>
      <c r="I145" s="16"/>
      <c r="J145" s="16"/>
      <c r="K145" s="11" t="str">
        <f t="shared" si="6"/>
        <v/>
      </c>
      <c r="L145" s="11" t="str">
        <f t="shared" si="11"/>
        <v/>
      </c>
      <c r="M145" s="11" t="str" cm="1">
        <f t="array" ref="M145">_xlfn.IFS(H145="","",RIGHT(H145,2) = "PM",LEFT(H145,5)*1,TRUE,H145*1)</f>
        <v/>
      </c>
      <c r="N145" s="11" t="str">
        <f t="shared" si="7"/>
        <v/>
      </c>
      <c r="O145" s="11" t="str" cm="1">
        <f t="array" ref="O145">_xlfn.IFS(_xlfn.MINIFS(M:M,D:D,D145,E:E,E145,A:A,A145)=TIME(0,0,0),"",TRUE,_xlfn.MINIFS(M:M,D:D,D145,E:E,E145,A:A,A145))</f>
        <v/>
      </c>
      <c r="P145" s="11" t="str" cm="1">
        <f t="array" ref="P145">_xlfn.IFS(_xlfn.MAXIFS(M:M,D:D,D145,E:E,E145,A:A,A145)=TIME(0,0,0),"",TRUE,_xlfn.MAXIFS(M:M,D:D,D145,E:E,E145,A:A,A145))</f>
        <v/>
      </c>
      <c r="Q145" s="11" t="str">
        <f t="shared" si="8"/>
        <v/>
      </c>
      <c r="R145" s="11" t="str" cm="1">
        <f t="array" ref="R145">IFERROR(_xlfn.IFS(AND(COUNTIF($D145,"*9 hole comp"),$K145&gt;$AA$2,$L145-$Q145+$W$6&gt;$AA$4),"2 strokes",AND(COUNTIF($D145,"*9 hole comp"),$K145&gt;$Y$2,$L145-$Q145+$W$6&gt;$Y$4),"1 stroke",AND(COUNTIF($D145,"*tee comp"),$K145&gt;$AA$3,$L145-$Q145+$W$6&gt;$AA$4),"2 strokes",AND(COUNTIF($D145,"*tee comp"),$K145&gt;$Y$3,$L145-$Q145+$W$6&gt;$Y$4),"1 stroke",TRUE,""),"")</f>
        <v/>
      </c>
      <c r="S145" s="5" t="str">
        <f t="shared" si="9"/>
        <v/>
      </c>
      <c r="T145" s="12" t="str">
        <f t="shared" si="10"/>
        <v/>
      </c>
    </row>
    <row r="146" spans="1:20" ht="15.75">
      <c r="A146" s="13"/>
      <c r="B146" s="14"/>
      <c r="C146" s="14"/>
      <c r="D146" s="14"/>
      <c r="E146" s="15"/>
      <c r="F146" s="15"/>
      <c r="G146" s="16"/>
      <c r="H146" s="14"/>
      <c r="I146" s="16"/>
      <c r="J146" s="16"/>
      <c r="K146" s="11" t="str">
        <f t="shared" si="6"/>
        <v/>
      </c>
      <c r="L146" s="11" t="str">
        <f t="shared" si="11"/>
        <v/>
      </c>
      <c r="M146" s="11" t="str" cm="1">
        <f t="array" ref="M146">_xlfn.IFS(H146="","",RIGHT(H146,2) = "PM",LEFT(H146,5)*1,TRUE,H146*1)</f>
        <v/>
      </c>
      <c r="N146" s="11" t="str">
        <f t="shared" si="7"/>
        <v/>
      </c>
      <c r="O146" s="11" t="str" cm="1">
        <f t="array" ref="O146">_xlfn.IFS(_xlfn.MINIFS(M:M,D:D,D146,E:E,E146,A:A,A146)=TIME(0,0,0),"",TRUE,_xlfn.MINIFS(M:M,D:D,D146,E:E,E146,A:A,A146))</f>
        <v/>
      </c>
      <c r="P146" s="11" t="str" cm="1">
        <f t="array" ref="P146">_xlfn.IFS(_xlfn.MAXIFS(M:M,D:D,D146,E:E,E146,A:A,A146)=TIME(0,0,0),"",TRUE,_xlfn.MAXIFS(M:M,D:D,D146,E:E,E146,A:A,A146))</f>
        <v/>
      </c>
      <c r="Q146" s="11" t="str">
        <f t="shared" si="8"/>
        <v/>
      </c>
      <c r="R146" s="11" t="str" cm="1">
        <f t="array" ref="R146">IFERROR(_xlfn.IFS(AND(COUNTIF($D146,"*9 hole comp"),$K146&gt;$AA$2,$L146-$Q146+$W$6&gt;$AA$4),"2 strokes",AND(COUNTIF($D146,"*9 hole comp"),$K146&gt;$Y$2,$L146-$Q146+$W$6&gt;$Y$4),"1 stroke",AND(COUNTIF($D146,"*tee comp"),$K146&gt;$AA$3,$L146-$Q146+$W$6&gt;$AA$4),"2 strokes",AND(COUNTIF($D146,"*tee comp"),$K146&gt;$Y$3,$L146-$Q146+$W$6&gt;$Y$4),"1 stroke",TRUE,""),"")</f>
        <v/>
      </c>
      <c r="S146" s="5" t="str">
        <f t="shared" si="9"/>
        <v/>
      </c>
      <c r="T146" s="12" t="str">
        <f t="shared" si="10"/>
        <v/>
      </c>
    </row>
    <row r="147" spans="1:20" ht="15.75">
      <c r="A147" s="13"/>
      <c r="B147" s="14"/>
      <c r="C147" s="14"/>
      <c r="D147" s="14"/>
      <c r="E147" s="15"/>
      <c r="F147" s="15"/>
      <c r="G147" s="16"/>
      <c r="H147" s="14"/>
      <c r="I147" s="16"/>
      <c r="J147" s="16"/>
      <c r="K147" s="11" t="str">
        <f t="shared" si="6"/>
        <v/>
      </c>
      <c r="L147" s="11" t="str">
        <f t="shared" si="11"/>
        <v/>
      </c>
      <c r="M147" s="11" t="str" cm="1">
        <f t="array" ref="M147">_xlfn.IFS(H147="","",RIGHT(H147,2) = "PM",LEFT(H147,5)*1,TRUE,H147*1)</f>
        <v/>
      </c>
      <c r="N147" s="11" t="str">
        <f t="shared" si="7"/>
        <v/>
      </c>
      <c r="O147" s="11" t="str" cm="1">
        <f t="array" ref="O147">_xlfn.IFS(_xlfn.MINIFS(M:M,D:D,D147,E:E,E147,A:A,A147)=TIME(0,0,0),"",TRUE,_xlfn.MINIFS(M:M,D:D,D147,E:E,E147,A:A,A147))</f>
        <v/>
      </c>
      <c r="P147" s="11" t="str" cm="1">
        <f t="array" ref="P147">_xlfn.IFS(_xlfn.MAXIFS(M:M,D:D,D147,E:E,E147,A:A,A147)=TIME(0,0,0),"",TRUE,_xlfn.MAXIFS(M:M,D:D,D147,E:E,E147,A:A,A147))</f>
        <v/>
      </c>
      <c r="Q147" s="11" t="str">
        <f t="shared" si="8"/>
        <v/>
      </c>
      <c r="R147" s="11" t="str" cm="1">
        <f t="array" ref="R147">IFERROR(_xlfn.IFS(AND(COUNTIF($D147,"*9 hole comp"),$K147&gt;$AA$2,$L147-$Q147+$W$6&gt;$AA$4),"2 strokes",AND(COUNTIF($D147,"*9 hole comp"),$K147&gt;$Y$2,$L147-$Q147+$W$6&gt;$Y$4),"1 stroke",AND(COUNTIF($D147,"*tee comp"),$K147&gt;$AA$3,$L147-$Q147+$W$6&gt;$AA$4),"2 strokes",AND(COUNTIF($D147,"*tee comp"),$K147&gt;$Y$3,$L147-$Q147+$W$6&gt;$Y$4),"1 stroke",TRUE,""),"")</f>
        <v/>
      </c>
      <c r="S147" s="5" t="str">
        <f t="shared" si="9"/>
        <v/>
      </c>
      <c r="T147" s="12" t="str">
        <f t="shared" si="10"/>
        <v/>
      </c>
    </row>
    <row r="148" spans="1:20" ht="15.75">
      <c r="A148" s="13"/>
      <c r="B148" s="14"/>
      <c r="C148" s="14"/>
      <c r="D148" s="14"/>
      <c r="E148" s="15"/>
      <c r="F148" s="15"/>
      <c r="G148" s="16"/>
      <c r="H148" s="14"/>
      <c r="I148" s="16"/>
      <c r="J148" s="16"/>
      <c r="K148" s="11" t="str">
        <f t="shared" si="6"/>
        <v/>
      </c>
      <c r="L148" s="11" t="str">
        <f t="shared" si="11"/>
        <v/>
      </c>
      <c r="M148" s="11" t="str" cm="1">
        <f t="array" ref="M148">_xlfn.IFS(H148="","",RIGHT(H148,2) = "PM",LEFT(H148,5)*1,TRUE,H148*1)</f>
        <v/>
      </c>
      <c r="N148" s="11" t="str">
        <f t="shared" si="7"/>
        <v/>
      </c>
      <c r="O148" s="11" t="str" cm="1">
        <f t="array" ref="O148">_xlfn.IFS(_xlfn.MINIFS(M:M,D:D,D148,E:E,E148,A:A,A148)=TIME(0,0,0),"",TRUE,_xlfn.MINIFS(M:M,D:D,D148,E:E,E148,A:A,A148))</f>
        <v/>
      </c>
      <c r="P148" s="11" t="str" cm="1">
        <f t="array" ref="P148">_xlfn.IFS(_xlfn.MAXIFS(M:M,D:D,D148,E:E,E148,A:A,A148)=TIME(0,0,0),"",TRUE,_xlfn.MAXIFS(M:M,D:D,D148,E:E,E148,A:A,A148))</f>
        <v/>
      </c>
      <c r="Q148" s="11" t="str">
        <f t="shared" si="8"/>
        <v/>
      </c>
      <c r="R148" s="11" t="str" cm="1">
        <f t="array" ref="R148">IFERROR(_xlfn.IFS(AND(COUNTIF($D148,"*9 hole comp"),$K148&gt;$AA$2,$L148-$Q148+$W$6&gt;$AA$4),"2 strokes",AND(COUNTIF($D148,"*9 hole comp"),$K148&gt;$Y$2,$L148-$Q148+$W$6&gt;$Y$4),"1 stroke",AND(COUNTIF($D148,"*tee comp"),$K148&gt;$AA$3,$L148-$Q148+$W$6&gt;$AA$4),"2 strokes",AND(COUNTIF($D148,"*tee comp"),$K148&gt;$Y$3,$L148-$Q148+$W$6&gt;$Y$4),"1 stroke",TRUE,""),"")</f>
        <v/>
      </c>
      <c r="S148" s="5" t="str">
        <f t="shared" si="9"/>
        <v/>
      </c>
      <c r="T148" s="12" t="str">
        <f t="shared" si="10"/>
        <v/>
      </c>
    </row>
    <row r="149" spans="1:20" ht="15.75">
      <c r="A149" s="13"/>
      <c r="B149" s="14"/>
      <c r="C149" s="14"/>
      <c r="D149" s="14"/>
      <c r="E149" s="15"/>
      <c r="F149" s="15"/>
      <c r="G149" s="16"/>
      <c r="H149" s="14"/>
      <c r="I149" s="16"/>
      <c r="J149" s="16"/>
      <c r="K149" s="11" t="str">
        <f t="shared" si="6"/>
        <v/>
      </c>
      <c r="L149" s="11" t="str">
        <f t="shared" si="11"/>
        <v/>
      </c>
      <c r="M149" s="11" t="str" cm="1">
        <f t="array" ref="M149">_xlfn.IFS(H149="","",RIGHT(H149,2) = "PM",LEFT(H149,5)*1,TRUE,H149*1)</f>
        <v/>
      </c>
      <c r="N149" s="11" t="str">
        <f t="shared" si="7"/>
        <v/>
      </c>
      <c r="O149" s="11" t="str" cm="1">
        <f t="array" ref="O149">_xlfn.IFS(_xlfn.MINIFS(M:M,D:D,D149,E:E,E149,A:A,A149)=TIME(0,0,0),"",TRUE,_xlfn.MINIFS(M:M,D:D,D149,E:E,E149,A:A,A149))</f>
        <v/>
      </c>
      <c r="P149" s="11" t="str" cm="1">
        <f t="array" ref="P149">_xlfn.IFS(_xlfn.MAXIFS(M:M,D:D,D149,E:E,E149,A:A,A149)=TIME(0,0,0),"",TRUE,_xlfn.MAXIFS(M:M,D:D,D149,E:E,E149,A:A,A149))</f>
        <v/>
      </c>
      <c r="Q149" s="11" t="str">
        <f t="shared" si="8"/>
        <v/>
      </c>
      <c r="R149" s="11" t="str" cm="1">
        <f t="array" ref="R149">IFERROR(_xlfn.IFS(AND(COUNTIF($D149,"*9 hole comp"),$K149&gt;$AA$2,$L149-$Q149+$W$6&gt;$AA$4),"2 strokes",AND(COUNTIF($D149,"*9 hole comp"),$K149&gt;$Y$2,$L149-$Q149+$W$6&gt;$Y$4),"1 stroke",AND(COUNTIF($D149,"*tee comp"),$K149&gt;$AA$3,$L149-$Q149+$W$6&gt;$AA$4),"2 strokes",AND(COUNTIF($D149,"*tee comp"),$K149&gt;$Y$3,$L149-$Q149+$W$6&gt;$Y$4),"1 stroke",TRUE,""),"")</f>
        <v/>
      </c>
      <c r="S149" s="5" t="str">
        <f t="shared" si="9"/>
        <v/>
      </c>
      <c r="T149" s="12" t="str">
        <f t="shared" si="10"/>
        <v/>
      </c>
    </row>
    <row r="150" spans="1:20" ht="15.75">
      <c r="A150" s="13"/>
      <c r="B150" s="14"/>
      <c r="C150" s="14"/>
      <c r="D150" s="14"/>
      <c r="E150" s="15"/>
      <c r="F150" s="15"/>
      <c r="G150" s="16"/>
      <c r="H150" s="14"/>
      <c r="I150" s="16"/>
      <c r="J150" s="16"/>
      <c r="K150" s="11" t="str">
        <f t="shared" si="6"/>
        <v/>
      </c>
      <c r="L150" s="11" t="str">
        <f t="shared" si="11"/>
        <v/>
      </c>
      <c r="M150" s="11" t="str" cm="1">
        <f t="array" ref="M150">_xlfn.IFS(H150="","",RIGHT(H150,2) = "PM",LEFT(H150,5)*1,TRUE,H150*1)</f>
        <v/>
      </c>
      <c r="N150" s="11" t="str">
        <f t="shared" si="7"/>
        <v/>
      </c>
      <c r="O150" s="11" t="str" cm="1">
        <f t="array" ref="O150">_xlfn.IFS(_xlfn.MINIFS(M:M,D:D,D150,E:E,E150,A:A,A150)=TIME(0,0,0),"",TRUE,_xlfn.MINIFS(M:M,D:D,D150,E:E,E150,A:A,A150))</f>
        <v/>
      </c>
      <c r="P150" s="11" t="str" cm="1">
        <f t="array" ref="P150">_xlfn.IFS(_xlfn.MAXIFS(M:M,D:D,D150,E:E,E150,A:A,A150)=TIME(0,0,0),"",TRUE,_xlfn.MAXIFS(M:M,D:D,D150,E:E,E150,A:A,A150))</f>
        <v/>
      </c>
      <c r="Q150" s="11" t="str">
        <f t="shared" si="8"/>
        <v/>
      </c>
      <c r="R150" s="11" t="str" cm="1">
        <f t="array" ref="R150">IFERROR(_xlfn.IFS(AND(COUNTIF($D150,"*9 hole comp"),$K150&gt;$AA$2,$L150-$Q150+$W$6&gt;$AA$4),"2 strokes",AND(COUNTIF($D150,"*9 hole comp"),$K150&gt;$Y$2,$L150-$Q150+$W$6&gt;$Y$4),"1 stroke",AND(COUNTIF($D150,"*tee comp"),$K150&gt;$AA$3,$L150-$Q150+$W$6&gt;$AA$4),"2 strokes",AND(COUNTIF($D150,"*tee comp"),$K150&gt;$Y$3,$L150-$Q150+$W$6&gt;$Y$4),"1 stroke",TRUE,""),"")</f>
        <v/>
      </c>
      <c r="S150" s="5" t="str">
        <f t="shared" si="9"/>
        <v/>
      </c>
      <c r="T150" s="12" t="str">
        <f t="shared" si="10"/>
        <v/>
      </c>
    </row>
    <row r="151" spans="1:20" ht="15.75">
      <c r="A151" s="13"/>
      <c r="B151" s="14"/>
      <c r="C151" s="14"/>
      <c r="D151" s="14"/>
      <c r="E151" s="15"/>
      <c r="F151" s="15"/>
      <c r="G151" s="16"/>
      <c r="H151" s="14"/>
      <c r="I151" s="16"/>
      <c r="J151" s="16"/>
      <c r="K151" s="11" t="str">
        <f t="shared" si="6"/>
        <v/>
      </c>
      <c r="L151" s="11" t="str">
        <f t="shared" si="11"/>
        <v/>
      </c>
      <c r="M151" s="11" t="str" cm="1">
        <f t="array" ref="M151">_xlfn.IFS(H151="","",RIGHT(H151,2) = "PM",LEFT(H151,5)*1,TRUE,H151*1)</f>
        <v/>
      </c>
      <c r="N151" s="11" t="str">
        <f t="shared" si="7"/>
        <v/>
      </c>
      <c r="O151" s="11" t="str" cm="1">
        <f t="array" ref="O151">_xlfn.IFS(_xlfn.MINIFS(M:M,D:D,D151,E:E,E151,A:A,A151)=TIME(0,0,0),"",TRUE,_xlfn.MINIFS(M:M,D:D,D151,E:E,E151,A:A,A151))</f>
        <v/>
      </c>
      <c r="P151" s="11" t="str" cm="1">
        <f t="array" ref="P151">_xlfn.IFS(_xlfn.MAXIFS(M:M,D:D,D151,E:E,E151,A:A,A151)=TIME(0,0,0),"",TRUE,_xlfn.MAXIFS(M:M,D:D,D151,E:E,E151,A:A,A151))</f>
        <v/>
      </c>
      <c r="Q151" s="11" t="str">
        <f t="shared" si="8"/>
        <v/>
      </c>
      <c r="R151" s="11" t="str" cm="1">
        <f t="array" ref="R151">IFERROR(_xlfn.IFS(AND(COUNTIF($D151,"*9 hole comp"),$K151&gt;$AA$2,$L151-$Q151+$W$6&gt;$AA$4),"2 strokes",AND(COUNTIF($D151,"*9 hole comp"),$K151&gt;$Y$2,$L151-$Q151+$W$6&gt;$Y$4),"1 stroke",AND(COUNTIF($D151,"*tee comp"),$K151&gt;$AA$3,$L151-$Q151+$W$6&gt;$AA$4),"2 strokes",AND(COUNTIF($D151,"*tee comp"),$K151&gt;$Y$3,$L151-$Q151+$W$6&gt;$Y$4),"1 stroke",TRUE,""),"")</f>
        <v/>
      </c>
      <c r="S151" s="5" t="str">
        <f t="shared" si="9"/>
        <v/>
      </c>
      <c r="T151" s="12" t="str">
        <f t="shared" si="10"/>
        <v/>
      </c>
    </row>
    <row r="152" spans="1:20" ht="15.75">
      <c r="A152" s="13"/>
      <c r="B152" s="14"/>
      <c r="C152" s="14"/>
      <c r="D152" s="14"/>
      <c r="E152" s="15"/>
      <c r="F152" s="15"/>
      <c r="G152" s="16"/>
      <c r="H152" s="14"/>
      <c r="I152" s="16"/>
      <c r="J152" s="16"/>
      <c r="K152" s="11" t="str">
        <f t="shared" si="6"/>
        <v/>
      </c>
      <c r="L152" s="11" t="str">
        <f t="shared" si="11"/>
        <v/>
      </c>
      <c r="M152" s="11" t="str" cm="1">
        <f t="array" ref="M152">_xlfn.IFS(H152="","",RIGHT(H152,2) = "PM",LEFT(H152,5)*1,TRUE,H152*1)</f>
        <v/>
      </c>
      <c r="N152" s="11" t="str">
        <f t="shared" si="7"/>
        <v/>
      </c>
      <c r="O152" s="11" t="str" cm="1">
        <f t="array" ref="O152">_xlfn.IFS(_xlfn.MINIFS(M:M,D:D,D152,E:E,E152,A:A,A152)=TIME(0,0,0),"",TRUE,_xlfn.MINIFS(M:M,D:D,D152,E:E,E152,A:A,A152))</f>
        <v/>
      </c>
      <c r="P152" s="11" t="str" cm="1">
        <f t="array" ref="P152">_xlfn.IFS(_xlfn.MAXIFS(M:M,D:D,D152,E:E,E152,A:A,A152)=TIME(0,0,0),"",TRUE,_xlfn.MAXIFS(M:M,D:D,D152,E:E,E152,A:A,A152))</f>
        <v/>
      </c>
      <c r="Q152" s="11" t="str">
        <f t="shared" si="8"/>
        <v/>
      </c>
      <c r="R152" s="11" t="str" cm="1">
        <f t="array" ref="R152">IFERROR(_xlfn.IFS(AND(COUNTIF($D152,"*9 hole comp"),$K152&gt;$AA$2,$L152-$Q152+$W$6&gt;$AA$4),"2 strokes",AND(COUNTIF($D152,"*9 hole comp"),$K152&gt;$Y$2,$L152-$Q152+$W$6&gt;$Y$4),"1 stroke",AND(COUNTIF($D152,"*tee comp"),$K152&gt;$AA$3,$L152-$Q152+$W$6&gt;$AA$4),"2 strokes",AND(COUNTIF($D152,"*tee comp"),$K152&gt;$Y$3,$L152-$Q152+$W$6&gt;$Y$4),"1 stroke",TRUE,""),"")</f>
        <v/>
      </c>
      <c r="S152" s="5" t="str">
        <f t="shared" si="9"/>
        <v/>
      </c>
      <c r="T152" s="12" t="str">
        <f t="shared" si="10"/>
        <v/>
      </c>
    </row>
    <row r="153" spans="1:20" ht="15.75">
      <c r="A153" s="13"/>
      <c r="B153" s="14"/>
      <c r="C153" s="14"/>
      <c r="D153" s="14"/>
      <c r="E153" s="15"/>
      <c r="F153" s="15"/>
      <c r="G153" s="16"/>
      <c r="H153" s="14"/>
      <c r="I153" s="16"/>
      <c r="J153" s="16"/>
      <c r="K153" s="11" t="str">
        <f t="shared" si="6"/>
        <v/>
      </c>
      <c r="L153" s="11" t="str">
        <f t="shared" si="11"/>
        <v/>
      </c>
      <c r="M153" s="11" t="str" cm="1">
        <f t="array" ref="M153">_xlfn.IFS(H153="","",RIGHT(H153,2) = "PM",LEFT(H153,5)*1,TRUE,H153*1)</f>
        <v/>
      </c>
      <c r="N153" s="11" t="str">
        <f t="shared" si="7"/>
        <v/>
      </c>
      <c r="O153" s="11" t="str" cm="1">
        <f t="array" ref="O153">_xlfn.IFS(_xlfn.MINIFS(M:M,D:D,D153,E:E,E153,A:A,A153)=TIME(0,0,0),"",TRUE,_xlfn.MINIFS(M:M,D:D,D153,E:E,E153,A:A,A153))</f>
        <v/>
      </c>
      <c r="P153" s="11" t="str" cm="1">
        <f t="array" ref="P153">_xlfn.IFS(_xlfn.MAXIFS(M:M,D:D,D153,E:E,E153,A:A,A153)=TIME(0,0,0),"",TRUE,_xlfn.MAXIFS(M:M,D:D,D153,E:E,E153,A:A,A153))</f>
        <v/>
      </c>
      <c r="Q153" s="11" t="str">
        <f t="shared" si="8"/>
        <v/>
      </c>
      <c r="R153" s="11" t="str" cm="1">
        <f t="array" ref="R153">IFERROR(_xlfn.IFS(AND(COUNTIF($D153,"*9 hole comp"),$K153&gt;$AA$2,$L153-$Q153+$W$6&gt;$AA$4),"2 strokes",AND(COUNTIF($D153,"*9 hole comp"),$K153&gt;$Y$2,$L153-$Q153+$W$6&gt;$Y$4),"1 stroke",AND(COUNTIF($D153,"*tee comp"),$K153&gt;$AA$3,$L153-$Q153+$W$6&gt;$AA$4),"2 strokes",AND(COUNTIF($D153,"*tee comp"),$K153&gt;$Y$3,$L153-$Q153+$W$6&gt;$Y$4),"1 stroke",TRUE,""),"")</f>
        <v/>
      </c>
      <c r="S153" s="5" t="str">
        <f t="shared" si="9"/>
        <v/>
      </c>
      <c r="T153" s="12" t="str">
        <f t="shared" si="10"/>
        <v/>
      </c>
    </row>
    <row r="154" spans="1:20" ht="15.75">
      <c r="A154" s="13"/>
      <c r="B154" s="14"/>
      <c r="C154" s="14"/>
      <c r="D154" s="14"/>
      <c r="E154" s="15"/>
      <c r="F154" s="15"/>
      <c r="G154" s="16"/>
      <c r="H154" s="14"/>
      <c r="I154" s="16"/>
      <c r="J154" s="16"/>
      <c r="K154" s="11" t="str">
        <f t="shared" si="6"/>
        <v/>
      </c>
      <c r="L154" s="11" t="str">
        <f t="shared" si="11"/>
        <v/>
      </c>
      <c r="M154" s="11" t="str" cm="1">
        <f t="array" ref="M154">_xlfn.IFS(H154="","",RIGHT(H154,2) = "PM",LEFT(H154,5)*1,TRUE,H154*1)</f>
        <v/>
      </c>
      <c r="N154" s="11" t="str">
        <f t="shared" si="7"/>
        <v/>
      </c>
      <c r="O154" s="11" t="str" cm="1">
        <f t="array" ref="O154">_xlfn.IFS(_xlfn.MINIFS(M:M,D:D,D154,E:E,E154,A:A,A154)=TIME(0,0,0),"",TRUE,_xlfn.MINIFS(M:M,D:D,D154,E:E,E154,A:A,A154))</f>
        <v/>
      </c>
      <c r="P154" s="11" t="str" cm="1">
        <f t="array" ref="P154">_xlfn.IFS(_xlfn.MAXIFS(M:M,D:D,D154,E:E,E154,A:A,A154)=TIME(0,0,0),"",TRUE,_xlfn.MAXIFS(M:M,D:D,D154,E:E,E154,A:A,A154))</f>
        <v/>
      </c>
      <c r="Q154" s="11" t="str">
        <f t="shared" si="8"/>
        <v/>
      </c>
      <c r="R154" s="11" t="str" cm="1">
        <f t="array" ref="R154">IFERROR(_xlfn.IFS(AND(COUNTIF($D154,"*9 hole comp"),$K154&gt;$AA$2,$L154-$Q154+$W$6&gt;$AA$4),"2 strokes",AND(COUNTIF($D154,"*9 hole comp"),$K154&gt;$Y$2,$L154-$Q154+$W$6&gt;$Y$4),"1 stroke",AND(COUNTIF($D154,"*tee comp"),$K154&gt;$AA$3,$L154-$Q154+$W$6&gt;$AA$4),"2 strokes",AND(COUNTIF($D154,"*tee comp"),$K154&gt;$Y$3,$L154-$Q154+$W$6&gt;$Y$4),"1 stroke",TRUE,""),"")</f>
        <v/>
      </c>
      <c r="S154" s="5" t="str">
        <f t="shared" si="9"/>
        <v/>
      </c>
      <c r="T154" s="12" t="str">
        <f t="shared" si="10"/>
        <v/>
      </c>
    </row>
    <row r="155" spans="1:20" ht="15.75">
      <c r="A155" s="17"/>
      <c r="B155" s="18"/>
      <c r="C155" s="18"/>
      <c r="D155" s="18"/>
      <c r="E155" s="19"/>
      <c r="F155" s="19"/>
      <c r="G155" s="20"/>
      <c r="H155" s="21"/>
      <c r="I155" s="20"/>
      <c r="J155" s="20"/>
      <c r="K155" s="11" t="str">
        <f t="shared" si="6"/>
        <v/>
      </c>
      <c r="L155" s="11" t="str">
        <f t="shared" si="11"/>
        <v/>
      </c>
      <c r="M155" s="11" t="str" cm="1">
        <f t="array" ref="M155">_xlfn.IFS(H155="","",RIGHT(H155,2) = "PM",LEFT(H155,5)*1,TRUE,H155*1)</f>
        <v/>
      </c>
      <c r="N155" s="11" t="str">
        <f t="shared" si="7"/>
        <v/>
      </c>
      <c r="O155" s="11" t="str" cm="1">
        <f t="array" ref="O155">_xlfn.IFS(_xlfn.MINIFS(M:M,D:D,D155,E:E,E155,A:A,A155)=TIME(0,0,0),"",TRUE,_xlfn.MINIFS(M:M,D:D,D155,E:E,E155,A:A,A155))</f>
        <v/>
      </c>
      <c r="P155" s="11" t="str" cm="1">
        <f t="array" ref="P155">_xlfn.IFS(_xlfn.MAXIFS(M:M,D:D,D155,E:E,E155,A:A,A155)=TIME(0,0,0),"",TRUE,_xlfn.MAXIFS(M:M,D:D,D155,E:E,E155,A:A,A155))</f>
        <v/>
      </c>
      <c r="Q155" s="11" t="str">
        <f t="shared" si="8"/>
        <v/>
      </c>
      <c r="R155" s="11" t="str" cm="1">
        <f t="array" ref="R155">IFERROR(_xlfn.IFS(AND(COUNTIF($D155,"*9 hole comp"),$K155&gt;$AA$2,$L155-$Q155+$W$6&gt;$AA$4),"2 strokes",AND(COUNTIF($D155,"*9 hole comp"),$K155&gt;$Y$2,$L155-$Q155+$W$6&gt;$Y$4),"1 stroke",AND(COUNTIF($D155,"*tee comp"),$K155&gt;$AA$3,$L155-$Q155+$W$6&gt;$AA$4),"2 strokes",AND(COUNTIF($D155,"*tee comp"),$K155&gt;$Y$3,$L155-$Q155+$W$6&gt;$Y$4),"1 stroke",TRUE,""),"")</f>
        <v/>
      </c>
      <c r="S155" s="5" t="str">
        <f t="shared" si="9"/>
        <v/>
      </c>
      <c r="T155" s="12" t="str">
        <f t="shared" si="10"/>
        <v/>
      </c>
    </row>
    <row r="156" spans="1:20" ht="15.75">
      <c r="A156" s="17"/>
      <c r="B156" s="18"/>
      <c r="C156" s="18"/>
      <c r="D156" s="18"/>
      <c r="E156" s="19"/>
      <c r="F156" s="19"/>
      <c r="G156" s="20"/>
      <c r="H156" s="21"/>
      <c r="I156" s="20"/>
      <c r="J156" s="20"/>
      <c r="K156" s="11" t="str">
        <f t="shared" si="6"/>
        <v/>
      </c>
      <c r="L156" s="11" t="str">
        <f t="shared" si="11"/>
        <v/>
      </c>
      <c r="M156" s="11" t="str" cm="1">
        <f t="array" ref="M156">_xlfn.IFS(H156="","",RIGHT(H156,2) = "PM",LEFT(H156,5)*1,TRUE,H156*1)</f>
        <v/>
      </c>
      <c r="N156" s="11" t="str">
        <f t="shared" si="7"/>
        <v/>
      </c>
      <c r="O156" s="11" t="str" cm="1">
        <f t="array" ref="O156">_xlfn.IFS(_xlfn.MINIFS(M:M,D:D,D156,E:E,E156,A:A,A156)=TIME(0,0,0),"",TRUE,_xlfn.MINIFS(M:M,D:D,D156,E:E,E156,A:A,A156))</f>
        <v/>
      </c>
      <c r="P156" s="11" t="str" cm="1">
        <f t="array" ref="P156">_xlfn.IFS(_xlfn.MAXIFS(M:M,D:D,D156,E:E,E156,A:A,A156)=TIME(0,0,0),"",TRUE,_xlfn.MAXIFS(M:M,D:D,D156,E:E,E156,A:A,A156))</f>
        <v/>
      </c>
      <c r="Q156" s="11" t="str">
        <f t="shared" si="8"/>
        <v/>
      </c>
      <c r="R156" s="11" t="str" cm="1">
        <f t="array" ref="R156">IFERROR(_xlfn.IFS(AND(COUNTIF($D156,"*9 hole comp"),$K156&gt;$AA$2,$L156-$Q156+$W$6&gt;$AA$4),"2 strokes",AND(COUNTIF($D156,"*9 hole comp"),$K156&gt;$Y$2,$L156-$Q156+$W$6&gt;$Y$4),"1 stroke",AND(COUNTIF($D156,"*tee comp"),$K156&gt;$AA$3,$L156-$Q156+$W$6&gt;$AA$4),"2 strokes",AND(COUNTIF($D156,"*tee comp"),$K156&gt;$Y$3,$L156-$Q156+$W$6&gt;$Y$4),"1 stroke",TRUE,""),"")</f>
        <v/>
      </c>
      <c r="S156" s="5" t="str">
        <f t="shared" si="9"/>
        <v/>
      </c>
      <c r="T156" s="12" t="str">
        <f t="shared" si="10"/>
        <v/>
      </c>
    </row>
    <row r="157" spans="1:20" ht="15.75">
      <c r="A157" s="17"/>
      <c r="B157" s="18"/>
      <c r="C157" s="18"/>
      <c r="D157" s="18"/>
      <c r="E157" s="19"/>
      <c r="F157" s="19"/>
      <c r="G157" s="20"/>
      <c r="H157" s="21"/>
      <c r="I157" s="20"/>
      <c r="J157" s="20"/>
      <c r="K157" s="11" t="str">
        <f t="shared" si="6"/>
        <v/>
      </c>
      <c r="L157" s="11" t="str">
        <f t="shared" si="11"/>
        <v/>
      </c>
      <c r="M157" s="11" t="str" cm="1">
        <f t="array" ref="M157">_xlfn.IFS(H157="","",RIGHT(H157,2) = "PM",LEFT(H157,5)*1,TRUE,H157*1)</f>
        <v/>
      </c>
      <c r="N157" s="11" t="str">
        <f t="shared" si="7"/>
        <v/>
      </c>
      <c r="O157" s="11" t="str" cm="1">
        <f t="array" ref="O157">_xlfn.IFS(_xlfn.MINIFS(M:M,D:D,D157,E:E,E157,A:A,A157)=TIME(0,0,0),"",TRUE,_xlfn.MINIFS(M:M,D:D,D157,E:E,E157,A:A,A157))</f>
        <v/>
      </c>
      <c r="P157" s="11" t="str" cm="1">
        <f t="array" ref="P157">_xlfn.IFS(_xlfn.MAXIFS(M:M,D:D,D157,E:E,E157,A:A,A157)=TIME(0,0,0),"",TRUE,_xlfn.MAXIFS(M:M,D:D,D157,E:E,E157,A:A,A157))</f>
        <v/>
      </c>
      <c r="Q157" s="11" t="str">
        <f t="shared" si="8"/>
        <v/>
      </c>
      <c r="R157" s="11" t="str" cm="1">
        <f t="array" ref="R157">IFERROR(_xlfn.IFS(AND(COUNTIF($D157,"*9 hole comp"),$K157&gt;$AA$2,$L157-$Q157+$W$6&gt;$AA$4),"2 strokes",AND(COUNTIF($D157,"*9 hole comp"),$K157&gt;$Y$2,$L157-$Q157+$W$6&gt;$Y$4),"1 stroke",AND(COUNTIF($D157,"*tee comp"),$K157&gt;$AA$3,$L157-$Q157+$W$6&gt;$AA$4),"2 strokes",AND(COUNTIF($D157,"*tee comp"),$K157&gt;$Y$3,$L157-$Q157+$W$6&gt;$Y$4),"1 stroke",TRUE,""),"")</f>
        <v/>
      </c>
      <c r="S157" s="5" t="str">
        <f t="shared" si="9"/>
        <v/>
      </c>
      <c r="T157" s="12" t="str">
        <f t="shared" si="10"/>
        <v/>
      </c>
    </row>
    <row r="158" spans="1:20" ht="15.75">
      <c r="A158" s="17"/>
      <c r="B158" s="18"/>
      <c r="C158" s="18"/>
      <c r="D158" s="18"/>
      <c r="E158" s="19"/>
      <c r="F158" s="19"/>
      <c r="G158" s="20"/>
      <c r="H158" s="21"/>
      <c r="I158" s="20"/>
      <c r="J158" s="20"/>
      <c r="K158" s="11" t="str">
        <f t="shared" si="6"/>
        <v/>
      </c>
      <c r="L158" s="11" t="str">
        <f t="shared" si="11"/>
        <v/>
      </c>
      <c r="M158" s="11" t="str" cm="1">
        <f t="array" ref="M158">_xlfn.IFS(H158="","",RIGHT(H158,2) = "PM",LEFT(H158,5)*1,TRUE,H158*1)</f>
        <v/>
      </c>
      <c r="N158" s="11" t="str">
        <f t="shared" si="7"/>
        <v/>
      </c>
      <c r="O158" s="11" t="str" cm="1">
        <f t="array" ref="O158">_xlfn.IFS(_xlfn.MINIFS(M:M,D:D,D158,E:E,E158,A:A,A158)=TIME(0,0,0),"",TRUE,_xlfn.MINIFS(M:M,D:D,D158,E:E,E158,A:A,A158))</f>
        <v/>
      </c>
      <c r="P158" s="11" t="str" cm="1">
        <f t="array" ref="P158">_xlfn.IFS(_xlfn.MAXIFS(M:M,D:D,D158,E:E,E158,A:A,A158)=TIME(0,0,0),"",TRUE,_xlfn.MAXIFS(M:M,D:D,D158,E:E,E158,A:A,A158))</f>
        <v/>
      </c>
      <c r="Q158" s="11" t="str">
        <f t="shared" si="8"/>
        <v/>
      </c>
      <c r="R158" s="11" t="str" cm="1">
        <f t="array" ref="R158">IFERROR(_xlfn.IFS(AND(COUNTIF($D158,"*9 hole comp"),$K158&gt;$AA$2,$L158-$Q158+$W$6&gt;$AA$4),"2 strokes",AND(COUNTIF($D158,"*9 hole comp"),$K158&gt;$Y$2,$L158-$Q158+$W$6&gt;$Y$4),"1 stroke",AND(COUNTIF($D158,"*tee comp"),$K158&gt;$AA$3,$L158-$Q158+$W$6&gt;$AA$4),"2 strokes",AND(COUNTIF($D158,"*tee comp"),$K158&gt;$Y$3,$L158-$Q158+$W$6&gt;$Y$4),"1 stroke",TRUE,""),"")</f>
        <v/>
      </c>
      <c r="S158" s="5" t="str">
        <f t="shared" si="9"/>
        <v/>
      </c>
      <c r="T158" s="12" t="str">
        <f t="shared" si="10"/>
        <v/>
      </c>
    </row>
    <row r="159" spans="1:20" ht="15.75">
      <c r="A159" s="17"/>
      <c r="B159" s="18"/>
      <c r="C159" s="18"/>
      <c r="D159" s="18"/>
      <c r="E159" s="19"/>
      <c r="F159" s="19"/>
      <c r="G159" s="20"/>
      <c r="H159" s="21"/>
      <c r="I159" s="20"/>
      <c r="J159" s="20"/>
      <c r="K159" s="11" t="str">
        <f t="shared" si="6"/>
        <v/>
      </c>
      <c r="L159" s="11" t="str">
        <f t="shared" si="11"/>
        <v/>
      </c>
      <c r="M159" s="11" t="str" cm="1">
        <f t="array" ref="M159">_xlfn.IFS(H159="","",RIGHT(H159,2) = "PM",LEFT(H159,5)*1,TRUE,H159*1)</f>
        <v/>
      </c>
      <c r="N159" s="11" t="str">
        <f t="shared" si="7"/>
        <v/>
      </c>
      <c r="O159" s="11" t="str" cm="1">
        <f t="array" ref="O159">_xlfn.IFS(_xlfn.MINIFS(M:M,D:D,D159,E:E,E159,A:A,A159)=TIME(0,0,0),"",TRUE,_xlfn.MINIFS(M:M,D:D,D159,E:E,E159,A:A,A159))</f>
        <v/>
      </c>
      <c r="P159" s="11" t="str" cm="1">
        <f t="array" ref="P159">_xlfn.IFS(_xlfn.MAXIFS(M:M,D:D,D159,E:E,E159,A:A,A159)=TIME(0,0,0),"",TRUE,_xlfn.MAXIFS(M:M,D:D,D159,E:E,E159,A:A,A159))</f>
        <v/>
      </c>
      <c r="Q159" s="11" t="str">
        <f t="shared" si="8"/>
        <v/>
      </c>
      <c r="R159" s="11" t="str" cm="1">
        <f t="array" ref="R159">IFERROR(_xlfn.IFS(AND(COUNTIF($D159,"*9 hole comp"),$K159&gt;$AA$2,$L159-$Q159+$W$6&gt;$AA$4),"2 strokes",AND(COUNTIF($D159,"*9 hole comp"),$K159&gt;$Y$2,$L159-$Q159+$W$6&gt;$Y$4),"1 stroke",AND(COUNTIF($D159,"*tee comp"),$K159&gt;$AA$3,$L159-$Q159+$W$6&gt;$AA$4),"2 strokes",AND(COUNTIF($D159,"*tee comp"),$K159&gt;$Y$3,$L159-$Q159+$W$6&gt;$Y$4),"1 stroke",TRUE,""),"")</f>
        <v/>
      </c>
      <c r="S159" s="5" t="str">
        <f t="shared" si="9"/>
        <v/>
      </c>
      <c r="T159" s="12" t="str">
        <f t="shared" si="10"/>
        <v/>
      </c>
    </row>
    <row r="160" spans="1:20" ht="15.75">
      <c r="A160" s="17"/>
      <c r="B160" s="18"/>
      <c r="C160" s="18"/>
      <c r="D160" s="18"/>
      <c r="E160" s="19"/>
      <c r="F160" s="19"/>
      <c r="G160" s="20"/>
      <c r="H160" s="21"/>
      <c r="I160" s="20"/>
      <c r="J160" s="20"/>
      <c r="K160" s="11" t="str">
        <f t="shared" si="6"/>
        <v/>
      </c>
      <c r="L160" s="11" t="str">
        <f t="shared" si="11"/>
        <v/>
      </c>
      <c r="M160" s="11" t="str" cm="1">
        <f t="array" ref="M160">_xlfn.IFS(H160="","",RIGHT(H160,2) = "PM",LEFT(H160,5)*1,TRUE,H160*1)</f>
        <v/>
      </c>
      <c r="N160" s="11" t="str">
        <f t="shared" si="7"/>
        <v/>
      </c>
      <c r="O160" s="11" t="str" cm="1">
        <f t="array" ref="O160">_xlfn.IFS(_xlfn.MINIFS(M:M,D:D,D160,E:E,E160,A:A,A160)=TIME(0,0,0),"",TRUE,_xlfn.MINIFS(M:M,D:D,D160,E:E,E160,A:A,A160))</f>
        <v/>
      </c>
      <c r="P160" s="11" t="str" cm="1">
        <f t="array" ref="P160">_xlfn.IFS(_xlfn.MAXIFS(M:M,D:D,D160,E:E,E160,A:A,A160)=TIME(0,0,0),"",TRUE,_xlfn.MAXIFS(M:M,D:D,D160,E:E,E160,A:A,A160))</f>
        <v/>
      </c>
      <c r="Q160" s="11" t="str">
        <f t="shared" si="8"/>
        <v/>
      </c>
      <c r="R160" s="11" t="str" cm="1">
        <f t="array" ref="R160">IFERROR(_xlfn.IFS(AND(COUNTIF($D160,"*9 hole comp"),$K160&gt;$AA$2,$L160-$Q160+$W$6&gt;$AA$4),"2 strokes",AND(COUNTIF($D160,"*9 hole comp"),$K160&gt;$Y$2,$L160-$Q160+$W$6&gt;$Y$4),"1 stroke",AND(COUNTIF($D160,"*tee comp"),$K160&gt;$AA$3,$L160-$Q160+$W$6&gt;$AA$4),"2 strokes",AND(COUNTIF($D160,"*tee comp"),$K160&gt;$Y$3,$L160-$Q160+$W$6&gt;$Y$4),"1 stroke",TRUE,""),"")</f>
        <v/>
      </c>
      <c r="S160" s="5" t="str">
        <f t="shared" si="9"/>
        <v/>
      </c>
      <c r="T160" s="12" t="str">
        <f t="shared" si="10"/>
        <v/>
      </c>
    </row>
    <row r="161" spans="1:20" ht="15.75">
      <c r="A161" s="17"/>
      <c r="B161" s="18"/>
      <c r="C161" s="18"/>
      <c r="D161" s="18"/>
      <c r="E161" s="19"/>
      <c r="F161" s="19"/>
      <c r="G161" s="20"/>
      <c r="H161" s="21"/>
      <c r="I161" s="20"/>
      <c r="J161" s="20"/>
      <c r="K161" s="11" t="str">
        <f t="shared" si="6"/>
        <v/>
      </c>
      <c r="L161" s="11" t="str">
        <f t="shared" si="11"/>
        <v/>
      </c>
      <c r="M161" s="11" t="str" cm="1">
        <f t="array" ref="M161">_xlfn.IFS(H161="","",RIGHT(H161,2) = "PM",LEFT(H161,5)*1,TRUE,H161*1)</f>
        <v/>
      </c>
      <c r="N161" s="11" t="str">
        <f t="shared" si="7"/>
        <v/>
      </c>
      <c r="O161" s="11" t="str" cm="1">
        <f t="array" ref="O161">_xlfn.IFS(_xlfn.MINIFS(M:M,D:D,D161,E:E,E161,A:A,A161)=TIME(0,0,0),"",TRUE,_xlfn.MINIFS(M:M,D:D,D161,E:E,E161,A:A,A161))</f>
        <v/>
      </c>
      <c r="P161" s="11" t="str" cm="1">
        <f t="array" ref="P161">_xlfn.IFS(_xlfn.MAXIFS(M:M,D:D,D161,E:E,E161,A:A,A161)=TIME(0,0,0),"",TRUE,_xlfn.MAXIFS(M:M,D:D,D161,E:E,E161,A:A,A161))</f>
        <v/>
      </c>
      <c r="Q161" s="11" t="str">
        <f t="shared" si="8"/>
        <v/>
      </c>
      <c r="R161" s="11" t="str" cm="1">
        <f t="array" ref="R161">IFERROR(_xlfn.IFS(AND(COUNTIF($D161,"*9 hole comp"),$K161&gt;$AA$2,$L161-$Q161+$W$6&gt;$AA$4),"2 strokes",AND(COUNTIF($D161,"*9 hole comp"),$K161&gt;$Y$2,$L161-$Q161+$W$6&gt;$Y$4),"1 stroke",AND(COUNTIF($D161,"*tee comp"),$K161&gt;$AA$3,$L161-$Q161+$W$6&gt;$AA$4),"2 strokes",AND(COUNTIF($D161,"*tee comp"),$K161&gt;$Y$3,$L161-$Q161+$W$6&gt;$Y$4),"1 stroke",TRUE,""),"")</f>
        <v/>
      </c>
      <c r="S161" s="5" t="str">
        <f t="shared" si="9"/>
        <v/>
      </c>
      <c r="T161" s="12" t="str">
        <f t="shared" si="10"/>
        <v/>
      </c>
    </row>
    <row r="162" spans="1:20" ht="15.75">
      <c r="A162" s="17"/>
      <c r="B162" s="18"/>
      <c r="C162" s="18"/>
      <c r="D162" s="18"/>
      <c r="E162" s="19"/>
      <c r="F162" s="19"/>
      <c r="G162" s="20"/>
      <c r="H162" s="21"/>
      <c r="I162" s="20"/>
      <c r="J162" s="20"/>
      <c r="K162" s="11" t="str">
        <f t="shared" si="6"/>
        <v/>
      </c>
      <c r="L162" s="11" t="str">
        <f t="shared" si="11"/>
        <v/>
      </c>
      <c r="M162" s="11" t="str" cm="1">
        <f t="array" ref="M162">_xlfn.IFS(H162="","",RIGHT(H162,2) = "PM",LEFT(H162,5)*1,TRUE,H162*1)</f>
        <v/>
      </c>
      <c r="N162" s="11" t="str">
        <f t="shared" si="7"/>
        <v/>
      </c>
      <c r="O162" s="11" t="str" cm="1">
        <f t="array" ref="O162">_xlfn.IFS(_xlfn.MINIFS(M:M,D:D,D162,E:E,E162,A:A,A162)=TIME(0,0,0),"",TRUE,_xlfn.MINIFS(M:M,D:D,D162,E:E,E162,A:A,A162))</f>
        <v/>
      </c>
      <c r="P162" s="11" t="str" cm="1">
        <f t="array" ref="P162">_xlfn.IFS(_xlfn.MAXIFS(M:M,D:D,D162,E:E,E162,A:A,A162)=TIME(0,0,0),"",TRUE,_xlfn.MAXIFS(M:M,D:D,D162,E:E,E162,A:A,A162))</f>
        <v/>
      </c>
      <c r="Q162" s="11" t="str">
        <f t="shared" si="8"/>
        <v/>
      </c>
      <c r="R162" s="11" t="str" cm="1">
        <f t="array" ref="R162">IFERROR(_xlfn.IFS(AND(COUNTIF($D162,"*9 hole comp"),$K162&gt;$AA$2,$L162-$Q162+$W$6&gt;$AA$4),"2 strokes",AND(COUNTIF($D162,"*9 hole comp"),$K162&gt;$Y$2,$L162-$Q162+$W$6&gt;$Y$4),"1 stroke",AND(COUNTIF($D162,"*tee comp"),$K162&gt;$AA$3,$L162-$Q162+$W$6&gt;$AA$4),"2 strokes",AND(COUNTIF($D162,"*tee comp"),$K162&gt;$Y$3,$L162-$Q162+$W$6&gt;$Y$4),"1 stroke",TRUE,""),"")</f>
        <v/>
      </c>
      <c r="S162" s="5" t="str">
        <f t="shared" si="9"/>
        <v/>
      </c>
      <c r="T162" s="12" t="str">
        <f t="shared" si="10"/>
        <v/>
      </c>
    </row>
    <row r="163" spans="1:20" ht="15.75">
      <c r="A163" s="17"/>
      <c r="B163" s="18"/>
      <c r="C163" s="18"/>
      <c r="D163" s="18"/>
      <c r="E163" s="19"/>
      <c r="F163" s="19"/>
      <c r="G163" s="20"/>
      <c r="H163" s="21"/>
      <c r="I163" s="20"/>
      <c r="J163" s="20"/>
      <c r="K163" s="11" t="str">
        <f t="shared" si="6"/>
        <v/>
      </c>
      <c r="L163" s="11" t="str">
        <f t="shared" si="11"/>
        <v/>
      </c>
      <c r="M163" s="11" t="str" cm="1">
        <f t="array" ref="M163">_xlfn.IFS(H163="","",RIGHT(H163,2) = "PM",LEFT(H163,5)*1,TRUE,H163*1)</f>
        <v/>
      </c>
      <c r="N163" s="11" t="str">
        <f t="shared" si="7"/>
        <v/>
      </c>
      <c r="O163" s="11" t="str" cm="1">
        <f t="array" ref="O163">_xlfn.IFS(_xlfn.MINIFS(M:M,D:D,D163,E:E,E163,A:A,A163)=TIME(0,0,0),"",TRUE,_xlfn.MINIFS(M:M,D:D,D163,E:E,E163,A:A,A163))</f>
        <v/>
      </c>
      <c r="P163" s="11" t="str" cm="1">
        <f t="array" ref="P163">_xlfn.IFS(_xlfn.MAXIFS(M:M,D:D,D163,E:E,E163,A:A,A163)=TIME(0,0,0),"",TRUE,_xlfn.MAXIFS(M:M,D:D,D163,E:E,E163,A:A,A163))</f>
        <v/>
      </c>
      <c r="Q163" s="11" t="str">
        <f t="shared" si="8"/>
        <v/>
      </c>
      <c r="R163" s="11" t="str" cm="1">
        <f t="array" ref="R163">IFERROR(_xlfn.IFS(AND(COUNTIF($D163,"*9 hole comp"),$K163&gt;$AA$2,$L163-$Q163+$W$6&gt;$AA$4),"2 strokes",AND(COUNTIF($D163,"*9 hole comp"),$K163&gt;$Y$2,$L163-$Q163+$W$6&gt;$Y$4),"1 stroke",AND(COUNTIF($D163,"*tee comp"),$K163&gt;$AA$3,$L163-$Q163+$W$6&gt;$AA$4),"2 strokes",AND(COUNTIF($D163,"*tee comp"),$K163&gt;$Y$3,$L163-$Q163+$W$6&gt;$Y$4),"1 stroke",TRUE,""),"")</f>
        <v/>
      </c>
      <c r="S163" s="5" t="str">
        <f t="shared" si="9"/>
        <v/>
      </c>
      <c r="T163" s="12" t="str">
        <f t="shared" si="10"/>
        <v/>
      </c>
    </row>
    <row r="164" spans="1:20" ht="15.75">
      <c r="A164" s="17"/>
      <c r="B164" s="18"/>
      <c r="C164" s="18"/>
      <c r="D164" s="18"/>
      <c r="E164" s="19"/>
      <c r="F164" s="19"/>
      <c r="G164" s="20"/>
      <c r="H164" s="21"/>
      <c r="I164" s="20"/>
      <c r="J164" s="20"/>
      <c r="K164" s="11" t="str">
        <f t="shared" si="6"/>
        <v/>
      </c>
      <c r="L164" s="11" t="str">
        <f t="shared" si="11"/>
        <v/>
      </c>
      <c r="M164" s="11" t="str" cm="1">
        <f t="array" ref="M164">_xlfn.IFS(H164="","",RIGHT(H164,2) = "PM",LEFT(H164,5)*1,TRUE,H164*1)</f>
        <v/>
      </c>
      <c r="N164" s="11" t="str">
        <f t="shared" si="7"/>
        <v/>
      </c>
      <c r="O164" s="11" t="str" cm="1">
        <f t="array" ref="O164">_xlfn.IFS(_xlfn.MINIFS(M:M,D:D,D164,E:E,E164,A:A,A164)=TIME(0,0,0),"",TRUE,_xlfn.MINIFS(M:M,D:D,D164,E:E,E164,A:A,A164))</f>
        <v/>
      </c>
      <c r="P164" s="11" t="str" cm="1">
        <f t="array" ref="P164">_xlfn.IFS(_xlfn.MAXIFS(M:M,D:D,D164,E:E,E164,A:A,A164)=TIME(0,0,0),"",TRUE,_xlfn.MAXIFS(M:M,D:D,D164,E:E,E164,A:A,A164))</f>
        <v/>
      </c>
      <c r="Q164" s="11" t="str">
        <f t="shared" si="8"/>
        <v/>
      </c>
      <c r="R164" s="11" t="str" cm="1">
        <f t="array" ref="R164">IFERROR(_xlfn.IFS(AND(COUNTIF($D164,"*9 hole comp"),$K164&gt;$AA$2,$L164-$Q164+$W$6&gt;$AA$4),"2 strokes",AND(COUNTIF($D164,"*9 hole comp"),$K164&gt;$Y$2,$L164-$Q164+$W$6&gt;$Y$4),"1 stroke",AND(COUNTIF($D164,"*tee comp"),$K164&gt;$AA$3,$L164-$Q164+$W$6&gt;$AA$4),"2 strokes",AND(COUNTIF($D164,"*tee comp"),$K164&gt;$Y$3,$L164-$Q164+$W$6&gt;$Y$4),"1 stroke",TRUE,""),"")</f>
        <v/>
      </c>
      <c r="S164" s="5" t="str">
        <f t="shared" si="9"/>
        <v/>
      </c>
      <c r="T164" s="12" t="str">
        <f t="shared" si="10"/>
        <v/>
      </c>
    </row>
    <row r="165" spans="1:20" ht="15.75">
      <c r="A165" s="17"/>
      <c r="B165" s="18"/>
      <c r="C165" s="18"/>
      <c r="D165" s="18"/>
      <c r="E165" s="19"/>
      <c r="F165" s="19"/>
      <c r="G165" s="20"/>
      <c r="H165" s="21"/>
      <c r="I165" s="20"/>
      <c r="J165" s="20"/>
      <c r="K165" s="11" t="str">
        <f t="shared" si="6"/>
        <v/>
      </c>
      <c r="L165" s="11" t="str">
        <f t="shared" si="11"/>
        <v/>
      </c>
      <c r="M165" s="11" t="str" cm="1">
        <f t="array" ref="M165">_xlfn.IFS(H165="","",RIGHT(H165,2) = "PM",LEFT(H165,5)*1,TRUE,H165*1)</f>
        <v/>
      </c>
      <c r="N165" s="11" t="str">
        <f t="shared" si="7"/>
        <v/>
      </c>
      <c r="O165" s="11" t="str" cm="1">
        <f t="array" ref="O165">_xlfn.IFS(_xlfn.MINIFS(M:M,D:D,D165,E:E,E165,A:A,A165)=TIME(0,0,0),"",TRUE,_xlfn.MINIFS(M:M,D:D,D165,E:E,E165,A:A,A165))</f>
        <v/>
      </c>
      <c r="P165" s="11" t="str" cm="1">
        <f t="array" ref="P165">_xlfn.IFS(_xlfn.MAXIFS(M:M,D:D,D165,E:E,E165,A:A,A165)=TIME(0,0,0),"",TRUE,_xlfn.MAXIFS(M:M,D:D,D165,E:E,E165,A:A,A165))</f>
        <v/>
      </c>
      <c r="Q165" s="11" t="str">
        <f t="shared" si="8"/>
        <v/>
      </c>
      <c r="R165" s="11" t="str" cm="1">
        <f t="array" ref="R165">IFERROR(_xlfn.IFS(AND(COUNTIF($D165,"*9 hole comp"),$K165&gt;$AA$2,$L165-$Q165+$W$6&gt;$AA$4),"2 strokes",AND(COUNTIF($D165,"*9 hole comp"),$K165&gt;$Y$2,$L165-$Q165+$W$6&gt;$Y$4),"1 stroke",AND(COUNTIF($D165,"*tee comp"),$K165&gt;$AA$3,$L165-$Q165+$W$6&gt;$AA$4),"2 strokes",AND(COUNTIF($D165,"*tee comp"),$K165&gt;$Y$3,$L165-$Q165+$W$6&gt;$Y$4),"1 stroke",TRUE,""),"")</f>
        <v/>
      </c>
      <c r="S165" s="5" t="str">
        <f t="shared" si="9"/>
        <v/>
      </c>
      <c r="T165" s="12" t="str">
        <f t="shared" si="10"/>
        <v/>
      </c>
    </row>
    <row r="166" spans="1:20" ht="15.75">
      <c r="A166" s="17"/>
      <c r="B166" s="18"/>
      <c r="C166" s="18"/>
      <c r="D166" s="18"/>
      <c r="E166" s="19"/>
      <c r="F166" s="19"/>
      <c r="G166" s="20"/>
      <c r="H166" s="21"/>
      <c r="I166" s="20"/>
      <c r="J166" s="20"/>
      <c r="K166" s="11" t="str">
        <f t="shared" si="6"/>
        <v/>
      </c>
      <c r="L166" s="11" t="str">
        <f t="shared" si="11"/>
        <v/>
      </c>
      <c r="M166" s="11" t="str" cm="1">
        <f t="array" ref="M166">_xlfn.IFS(H166="","",RIGHT(H166,2) = "PM",LEFT(H166,5)*1,TRUE,H166*1)</f>
        <v/>
      </c>
      <c r="N166" s="11" t="str">
        <f t="shared" si="7"/>
        <v/>
      </c>
      <c r="O166" s="11" t="str" cm="1">
        <f t="array" ref="O166">_xlfn.IFS(_xlfn.MINIFS(M:M,D:D,D166,E:E,E166,A:A,A166)=TIME(0,0,0),"",TRUE,_xlfn.MINIFS(M:M,D:D,D166,E:E,E166,A:A,A166))</f>
        <v/>
      </c>
      <c r="P166" s="11" t="str" cm="1">
        <f t="array" ref="P166">_xlfn.IFS(_xlfn.MAXIFS(M:M,D:D,D166,E:E,E166,A:A,A166)=TIME(0,0,0),"",TRUE,_xlfn.MAXIFS(M:M,D:D,D166,E:E,E166,A:A,A166))</f>
        <v/>
      </c>
      <c r="Q166" s="11" t="str">
        <f t="shared" si="8"/>
        <v/>
      </c>
      <c r="R166" s="11" t="str" cm="1">
        <f t="array" ref="R166">IFERROR(_xlfn.IFS(AND(COUNTIF($D166,"*9 hole comp"),$K166&gt;$AA$2,$L166-$Q166+$W$6&gt;$AA$4),"2 strokes",AND(COUNTIF($D166,"*9 hole comp"),$K166&gt;$Y$2,$L166-$Q166+$W$6&gt;$Y$4),"1 stroke",AND(COUNTIF($D166,"*tee comp"),$K166&gt;$AA$3,$L166-$Q166+$W$6&gt;$AA$4),"2 strokes",AND(COUNTIF($D166,"*tee comp"),$K166&gt;$Y$3,$L166-$Q166+$W$6&gt;$Y$4),"1 stroke",TRUE,""),"")</f>
        <v/>
      </c>
      <c r="S166" s="5" t="str">
        <f t="shared" si="9"/>
        <v/>
      </c>
      <c r="T166" s="12" t="str">
        <f t="shared" si="10"/>
        <v/>
      </c>
    </row>
    <row r="167" spans="1:20" ht="15.75">
      <c r="A167" s="17"/>
      <c r="B167" s="18"/>
      <c r="C167" s="18"/>
      <c r="D167" s="18"/>
      <c r="E167" s="19"/>
      <c r="F167" s="19"/>
      <c r="G167" s="20"/>
      <c r="H167" s="21"/>
      <c r="I167" s="20"/>
      <c r="J167" s="20"/>
      <c r="K167" s="11" t="str">
        <f t="shared" si="6"/>
        <v/>
      </c>
      <c r="L167" s="11" t="str">
        <f t="shared" si="11"/>
        <v/>
      </c>
      <c r="M167" s="11" t="str" cm="1">
        <f t="array" ref="M167">_xlfn.IFS(H167="","",RIGHT(H167,2) = "PM",LEFT(H167,5)*1,TRUE,H167*1)</f>
        <v/>
      </c>
      <c r="N167" s="11" t="str">
        <f t="shared" si="7"/>
        <v/>
      </c>
      <c r="O167" s="11" t="str" cm="1">
        <f t="array" ref="O167">_xlfn.IFS(_xlfn.MINIFS(M:M,D:D,D167,E:E,E167,A:A,A167)=TIME(0,0,0),"",TRUE,_xlfn.MINIFS(M:M,D:D,D167,E:E,E167,A:A,A167))</f>
        <v/>
      </c>
      <c r="P167" s="11" t="str" cm="1">
        <f t="array" ref="P167">_xlfn.IFS(_xlfn.MAXIFS(M:M,D:D,D167,E:E,E167,A:A,A167)=TIME(0,0,0),"",TRUE,_xlfn.MAXIFS(M:M,D:D,D167,E:E,E167,A:A,A167))</f>
        <v/>
      </c>
      <c r="Q167" s="11" t="str">
        <f t="shared" si="8"/>
        <v/>
      </c>
      <c r="R167" s="11" t="str" cm="1">
        <f t="array" ref="R167">IFERROR(_xlfn.IFS(AND(COUNTIF($D167,"*9 hole comp"),$K167&gt;$AA$2,$L167-$Q167+$W$6&gt;$AA$4),"2 strokes",AND(COUNTIF($D167,"*9 hole comp"),$K167&gt;$Y$2,$L167-$Q167+$W$6&gt;$Y$4),"1 stroke",AND(COUNTIF($D167,"*tee comp"),$K167&gt;$AA$3,$L167-$Q167+$W$6&gt;$AA$4),"2 strokes",AND(COUNTIF($D167,"*tee comp"),$K167&gt;$Y$3,$L167-$Q167+$W$6&gt;$Y$4),"1 stroke",TRUE,""),"")</f>
        <v/>
      </c>
      <c r="S167" s="5" t="str">
        <f t="shared" si="9"/>
        <v/>
      </c>
      <c r="T167" s="12" t="str">
        <f t="shared" si="10"/>
        <v/>
      </c>
    </row>
    <row r="168" spans="1:20" ht="15.75">
      <c r="A168" s="17"/>
      <c r="B168" s="18"/>
      <c r="C168" s="18"/>
      <c r="D168" s="18"/>
      <c r="E168" s="19"/>
      <c r="F168" s="19"/>
      <c r="G168" s="20"/>
      <c r="H168" s="21"/>
      <c r="I168" s="20"/>
      <c r="J168" s="20"/>
      <c r="K168" s="11" t="str">
        <f t="shared" si="6"/>
        <v/>
      </c>
      <c r="L168" s="11" t="str">
        <f t="shared" si="11"/>
        <v/>
      </c>
      <c r="M168" s="11" t="str" cm="1">
        <f t="array" ref="M168">_xlfn.IFS(H168="","",RIGHT(H168,2) = "PM",LEFT(H168,5)*1,TRUE,H168*1)</f>
        <v/>
      </c>
      <c r="N168" s="11" t="str">
        <f t="shared" si="7"/>
        <v/>
      </c>
      <c r="O168" s="11" t="str" cm="1">
        <f t="array" ref="O168">_xlfn.IFS(_xlfn.MINIFS(M:M,D:D,D168,E:E,E168,A:A,A168)=TIME(0,0,0),"",TRUE,_xlfn.MINIFS(M:M,D:D,D168,E:E,E168,A:A,A168))</f>
        <v/>
      </c>
      <c r="P168" s="11" t="str" cm="1">
        <f t="array" ref="P168">_xlfn.IFS(_xlfn.MAXIFS(M:M,D:D,D168,E:E,E168,A:A,A168)=TIME(0,0,0),"",TRUE,_xlfn.MAXIFS(M:M,D:D,D168,E:E,E168,A:A,A168))</f>
        <v/>
      </c>
      <c r="Q168" s="11" t="str">
        <f t="shared" si="8"/>
        <v/>
      </c>
      <c r="R168" s="11" t="str" cm="1">
        <f t="array" ref="R168">IFERROR(_xlfn.IFS(AND(COUNTIF($D168,"*9 hole comp"),$K168&gt;$AA$2,$L168-$Q168+$W$6&gt;$AA$4),"2 strokes",AND(COUNTIF($D168,"*9 hole comp"),$K168&gt;$Y$2,$L168-$Q168+$W$6&gt;$Y$4),"1 stroke",AND(COUNTIF($D168,"*tee comp"),$K168&gt;$AA$3,$L168-$Q168+$W$6&gt;$AA$4),"2 strokes",AND(COUNTIF($D168,"*tee comp"),$K168&gt;$Y$3,$L168-$Q168+$W$6&gt;$Y$4),"1 stroke",TRUE,""),"")</f>
        <v/>
      </c>
      <c r="S168" s="5" t="str">
        <f t="shared" si="9"/>
        <v/>
      </c>
      <c r="T168" s="12" t="str">
        <f t="shared" si="10"/>
        <v/>
      </c>
    </row>
    <row r="169" spans="1:20" ht="15.75">
      <c r="A169" s="17"/>
      <c r="B169" s="18"/>
      <c r="C169" s="18"/>
      <c r="D169" s="18"/>
      <c r="E169" s="19"/>
      <c r="F169" s="19"/>
      <c r="G169" s="20"/>
      <c r="H169" s="21"/>
      <c r="I169" s="20"/>
      <c r="J169" s="20"/>
      <c r="K169" s="11" t="str">
        <f t="shared" si="6"/>
        <v/>
      </c>
      <c r="L169" s="11" t="str">
        <f t="shared" si="11"/>
        <v/>
      </c>
      <c r="M169" s="11" t="str" cm="1">
        <f t="array" ref="M169">_xlfn.IFS(H169="","",RIGHT(H169,2) = "PM",LEFT(H169,5)*1,TRUE,H169*1)</f>
        <v/>
      </c>
      <c r="N169" s="11" t="str">
        <f t="shared" si="7"/>
        <v/>
      </c>
      <c r="O169" s="11" t="str" cm="1">
        <f t="array" ref="O169">_xlfn.IFS(_xlfn.MINIFS(M:M,D:D,D169,E:E,E169,A:A,A169)=TIME(0,0,0),"",TRUE,_xlfn.MINIFS(M:M,D:D,D169,E:E,E169,A:A,A169))</f>
        <v/>
      </c>
      <c r="P169" s="11" t="str" cm="1">
        <f t="array" ref="P169">_xlfn.IFS(_xlfn.MAXIFS(M:M,D:D,D169,E:E,E169,A:A,A169)=TIME(0,0,0),"",TRUE,_xlfn.MAXIFS(M:M,D:D,D169,E:E,E169,A:A,A169))</f>
        <v/>
      </c>
      <c r="Q169" s="11" t="str">
        <f t="shared" si="8"/>
        <v/>
      </c>
      <c r="R169" s="11" t="str" cm="1">
        <f t="array" ref="R169">IFERROR(_xlfn.IFS(AND(COUNTIF($D169,"*9 hole comp"),$K169&gt;$AA$2,$L169-$Q169+$W$6&gt;$AA$4),"2 strokes",AND(COUNTIF($D169,"*9 hole comp"),$K169&gt;$Y$2,$L169-$Q169+$W$6&gt;$Y$4),"1 stroke",AND(COUNTIF($D169,"*tee comp"),$K169&gt;$AA$3,$L169-$Q169+$W$6&gt;$AA$4),"2 strokes",AND(COUNTIF($D169,"*tee comp"),$K169&gt;$Y$3,$L169-$Q169+$W$6&gt;$Y$4),"1 stroke",TRUE,""),"")</f>
        <v/>
      </c>
      <c r="S169" s="5" t="str">
        <f t="shared" si="9"/>
        <v/>
      </c>
      <c r="T169" s="12" t="str">
        <f t="shared" si="10"/>
        <v/>
      </c>
    </row>
    <row r="170" spans="1:20" ht="15.75">
      <c r="K170" s="11" t="str">
        <f t="shared" si="6"/>
        <v/>
      </c>
      <c r="L170" s="11" t="str">
        <f t="shared" si="11"/>
        <v/>
      </c>
      <c r="M170" s="11" t="str" cm="1">
        <f t="array" ref="M170">_xlfn.IFS(H170="","",RIGHT(H170,2) = "PM",LEFT(H170,5)*1,TRUE,H170*1)</f>
        <v/>
      </c>
      <c r="N170" s="11" t="str">
        <f t="shared" si="7"/>
        <v/>
      </c>
      <c r="O170" s="11" t="str" cm="1">
        <f t="array" ref="O170">_xlfn.IFS(_xlfn.MINIFS(M:M,D:D,D170,E:E,E170,A:A,A170)=TIME(0,0,0),"",TRUE,_xlfn.MINIFS(M:M,D:D,D170,E:E,E170,A:A,A170))</f>
        <v/>
      </c>
      <c r="P170" s="11" t="str" cm="1">
        <f t="array" ref="P170">_xlfn.IFS(_xlfn.MAXIFS(M:M,D:D,D170,E:E,E170,A:A,A170)=TIME(0,0,0),"",TRUE,_xlfn.MAXIFS(M:M,D:D,D170,E:E,E170,A:A,A170))</f>
        <v/>
      </c>
      <c r="Q170" s="11" t="str">
        <f t="shared" si="8"/>
        <v/>
      </c>
      <c r="R170" s="11" t="str" cm="1">
        <f t="array" ref="R170">IFERROR(_xlfn.IFS(AND(COUNTIF($D170,"*9 hole comp"),$K170&gt;$AA$2,$L170-$Q170+$W$6&gt;$AA$4),"2 strokes",AND(COUNTIF($D170,"*9 hole comp"),$K170&gt;$Y$2,$L170-$Q170+$W$6&gt;$Y$4),"1 stroke",AND(COUNTIF($D170,"*tee comp"),$K170&gt;$AA$3,$L170-$Q170+$W$6&gt;$AA$4),"2 strokes",AND(COUNTIF($D170,"*tee comp"),$K170&gt;$Y$3,$L170-$Q170+$W$6&gt;$Y$4),"1 stroke",TRUE,""),"")</f>
        <v/>
      </c>
      <c r="S170" s="5" t="str">
        <f t="shared" si="9"/>
        <v/>
      </c>
      <c r="T170" s="12" t="str">
        <f t="shared" si="10"/>
        <v/>
      </c>
    </row>
    <row r="171" spans="1:20" ht="15.75">
      <c r="K171" s="11" t="str">
        <f t="shared" si="6"/>
        <v/>
      </c>
      <c r="L171" s="11" t="str">
        <f t="shared" si="11"/>
        <v/>
      </c>
      <c r="M171" s="11" t="str" cm="1">
        <f t="array" ref="M171">_xlfn.IFS(H171="","",RIGHT(H171,2) = "PM",LEFT(H171,5)*1,TRUE,H171*1)</f>
        <v/>
      </c>
      <c r="N171" s="11" t="str">
        <f t="shared" si="7"/>
        <v/>
      </c>
      <c r="O171" s="11" t="str" cm="1">
        <f t="array" ref="O171">_xlfn.IFS(_xlfn.MINIFS(M:M,D:D,D171,E:E,E171,A:A,A171)=TIME(0,0,0),"",TRUE,_xlfn.MINIFS(M:M,D:D,D171,E:E,E171,A:A,A171))</f>
        <v/>
      </c>
      <c r="P171" s="11" t="str" cm="1">
        <f t="array" ref="P171">_xlfn.IFS(_xlfn.MAXIFS(M:M,D:D,D171,E:E,E171,A:A,A171)=TIME(0,0,0),"",TRUE,_xlfn.MAXIFS(M:M,D:D,D171,E:E,E171,A:A,A171))</f>
        <v/>
      </c>
      <c r="Q171" s="11" t="str">
        <f t="shared" si="8"/>
        <v/>
      </c>
      <c r="R171" s="11" t="str" cm="1">
        <f t="array" ref="R171">IFERROR(_xlfn.IFS(AND(COUNTIF($D171,"*9 hole comp"),$K171&gt;$AA$2,$L171-$Q171+$W$6&gt;$AA$4),"2 strokes",AND(COUNTIF($D171,"*9 hole comp"),$K171&gt;$Y$2,$L171-$Q171+$W$6&gt;$Y$4),"1 stroke",AND(COUNTIF($D171,"*tee comp"),$K171&gt;$AA$3,$L171-$Q171+$W$6&gt;$AA$4),"2 strokes",AND(COUNTIF($D171,"*tee comp"),$K171&gt;$Y$3,$L171-$Q171+$W$6&gt;$Y$4),"1 stroke",TRUE,""),"")</f>
        <v/>
      </c>
      <c r="S171" s="5" t="str">
        <f t="shared" si="9"/>
        <v/>
      </c>
      <c r="T171" s="12" t="str">
        <f t="shared" si="10"/>
        <v/>
      </c>
    </row>
    <row r="172" spans="1:20" ht="15.75">
      <c r="K172" s="11" t="str">
        <f t="shared" si="6"/>
        <v/>
      </c>
      <c r="L172" s="11" t="str">
        <f t="shared" si="11"/>
        <v/>
      </c>
      <c r="M172" s="11" t="str" cm="1">
        <f t="array" ref="M172">_xlfn.IFS(H172="","",RIGHT(H172,2) = "PM",LEFT(H172,5)*1,TRUE,H172*1)</f>
        <v/>
      </c>
      <c r="N172" s="11" t="str">
        <f t="shared" si="7"/>
        <v/>
      </c>
      <c r="O172" s="11" t="str" cm="1">
        <f t="array" ref="O172">_xlfn.IFS(_xlfn.MINIFS(M:M,D:D,D172,E:E,E172,A:A,A172)=TIME(0,0,0),"",TRUE,_xlfn.MINIFS(M:M,D:D,D172,E:E,E172,A:A,A172))</f>
        <v/>
      </c>
      <c r="P172" s="11" t="str" cm="1">
        <f t="array" ref="P172">_xlfn.IFS(_xlfn.MAXIFS(M:M,D:D,D172,E:E,E172,A:A,A172)=TIME(0,0,0),"",TRUE,_xlfn.MAXIFS(M:M,D:D,D172,E:E,E172,A:A,A172))</f>
        <v/>
      </c>
      <c r="Q172" s="11" t="str">
        <f t="shared" si="8"/>
        <v/>
      </c>
      <c r="R172" s="11" t="str" cm="1">
        <f t="array" ref="R172">IFERROR(_xlfn.IFS(AND(COUNTIF($D172,"*9 hole comp"),$K172&gt;$AA$2,$L172-$Q172+$W$6&gt;$AA$4),"2 strokes",AND(COUNTIF($D172,"*9 hole comp"),$K172&gt;$Y$2,$L172-$Q172+$W$6&gt;$Y$4),"1 stroke",AND(COUNTIF($D172,"*tee comp"),$K172&gt;$AA$3,$L172-$Q172+$W$6&gt;$AA$4),"2 strokes",AND(COUNTIF($D172,"*tee comp"),$K172&gt;$Y$3,$L172-$Q172+$W$6&gt;$Y$4),"1 stroke",TRUE,""),"")</f>
        <v/>
      </c>
      <c r="S172" s="5" t="str">
        <f t="shared" si="9"/>
        <v/>
      </c>
      <c r="T172" s="12" t="str">
        <f t="shared" si="10"/>
        <v/>
      </c>
    </row>
    <row r="173" spans="1:20" ht="15.75">
      <c r="K173" s="11" t="str">
        <f t="shared" si="6"/>
        <v/>
      </c>
      <c r="L173" s="11" t="str">
        <f t="shared" si="11"/>
        <v/>
      </c>
      <c r="M173" s="11" t="str" cm="1">
        <f t="array" ref="M173">_xlfn.IFS(H173="","",RIGHT(H173,2) = "PM",LEFT(H173,5)*1,TRUE,H173*1)</f>
        <v/>
      </c>
      <c r="N173" s="11" t="str">
        <f t="shared" si="7"/>
        <v/>
      </c>
      <c r="O173" s="11" t="str" cm="1">
        <f t="array" ref="O173">_xlfn.IFS(_xlfn.MINIFS(M:M,D:D,D173,E:E,E173,A:A,A173)=TIME(0,0,0),"",TRUE,_xlfn.MINIFS(M:M,D:D,D173,E:E,E173,A:A,A173))</f>
        <v/>
      </c>
      <c r="P173" s="11" t="str" cm="1">
        <f t="array" ref="P173">_xlfn.IFS(_xlfn.MAXIFS(M:M,D:D,D173,E:E,E173,A:A,A173)=TIME(0,0,0),"",TRUE,_xlfn.MAXIFS(M:M,D:D,D173,E:E,E173,A:A,A173))</f>
        <v/>
      </c>
      <c r="Q173" s="11" t="str">
        <f t="shared" si="8"/>
        <v/>
      </c>
      <c r="R173" s="11" t="str" cm="1">
        <f t="array" ref="R173">IFERROR(_xlfn.IFS(AND(COUNTIF($D173,"*9 hole comp"),$K173&gt;$AA$2,$L173-$Q173+$W$6&gt;$AA$4),"2 strokes",AND(COUNTIF($D173,"*9 hole comp"),$K173&gt;$Y$2,$L173-$Q173+$W$6&gt;$Y$4),"1 stroke",AND(COUNTIF($D173,"*tee comp"),$K173&gt;$AA$3,$L173-$Q173+$W$6&gt;$AA$4),"2 strokes",AND(COUNTIF($D173,"*tee comp"),$K173&gt;$Y$3,$L173-$Q173+$W$6&gt;$Y$4),"1 stroke",TRUE,""),"")</f>
        <v/>
      </c>
      <c r="S173" s="5" t="str">
        <f t="shared" si="9"/>
        <v/>
      </c>
      <c r="T173" s="12" t="str">
        <f t="shared" si="10"/>
        <v/>
      </c>
    </row>
    <row r="174" spans="1:20" ht="15.75">
      <c r="K174" s="11" t="str">
        <f t="shared" si="6"/>
        <v/>
      </c>
      <c r="L174" s="11" t="str">
        <f t="shared" si="11"/>
        <v/>
      </c>
      <c r="M174" s="11" t="str" cm="1">
        <f t="array" ref="M174">_xlfn.IFS(H174="","",RIGHT(H174,2) = "PM",LEFT(H174,5)*1,TRUE,H174*1)</f>
        <v/>
      </c>
      <c r="N174" s="11" t="str">
        <f t="shared" si="7"/>
        <v/>
      </c>
      <c r="O174" s="11" t="str" cm="1">
        <f t="array" ref="O174">_xlfn.IFS(_xlfn.MINIFS(M:M,D:D,D174,E:E,E174,A:A,A174)=TIME(0,0,0),"",TRUE,_xlfn.MINIFS(M:M,D:D,D174,E:E,E174,A:A,A174))</f>
        <v/>
      </c>
      <c r="P174" s="11" t="str" cm="1">
        <f t="array" ref="P174">_xlfn.IFS(_xlfn.MAXIFS(M:M,D:D,D174,E:E,E174,A:A,A174)=TIME(0,0,0),"",TRUE,_xlfn.MAXIFS(M:M,D:D,D174,E:E,E174,A:A,A174))</f>
        <v/>
      </c>
      <c r="Q174" s="11" t="str">
        <f t="shared" si="8"/>
        <v/>
      </c>
      <c r="R174" s="11" t="str" cm="1">
        <f t="array" ref="R174">IFERROR(_xlfn.IFS(AND(COUNTIF($D174,"*9 hole comp"),$K174&gt;$AA$2,$L174-$Q174+$W$6&gt;$AA$4),"2 strokes",AND(COUNTIF($D174,"*9 hole comp"),$K174&gt;$Y$2,$L174-$Q174+$W$6&gt;$Y$4),"1 stroke",AND(COUNTIF($D174,"*tee comp"),$K174&gt;$AA$3,$L174-$Q174+$W$6&gt;$AA$4),"2 strokes",AND(COUNTIF($D174,"*tee comp"),$K174&gt;$Y$3,$L174-$Q174+$W$6&gt;$Y$4),"1 stroke",TRUE,""),"")</f>
        <v/>
      </c>
      <c r="S174" s="5" t="str">
        <f t="shared" si="9"/>
        <v/>
      </c>
      <c r="T174" s="12" t="str">
        <f t="shared" si="10"/>
        <v/>
      </c>
    </row>
    <row r="175" spans="1:20" ht="15.75">
      <c r="K175" s="11" t="str">
        <f t="shared" si="6"/>
        <v/>
      </c>
      <c r="L175" s="11" t="str">
        <f t="shared" si="11"/>
        <v/>
      </c>
      <c r="M175" s="11" t="str" cm="1">
        <f t="array" ref="M175">_xlfn.IFS(H175="","",RIGHT(H175,2) = "PM",LEFT(H175,5)*1,TRUE,H175*1)</f>
        <v/>
      </c>
      <c r="N175" s="11" t="str">
        <f t="shared" si="7"/>
        <v/>
      </c>
      <c r="O175" s="11" t="str" cm="1">
        <f t="array" ref="O175">_xlfn.IFS(_xlfn.MINIFS(M:M,D:D,D175,E:E,E175,A:A,A175)=TIME(0,0,0),"",TRUE,_xlfn.MINIFS(M:M,D:D,D175,E:E,E175,A:A,A175))</f>
        <v/>
      </c>
      <c r="P175" s="11" t="str" cm="1">
        <f t="array" ref="P175">_xlfn.IFS(_xlfn.MAXIFS(M:M,D:D,D175,E:E,E175,A:A,A175)=TIME(0,0,0),"",TRUE,_xlfn.MAXIFS(M:M,D:D,D175,E:E,E175,A:A,A175))</f>
        <v/>
      </c>
      <c r="Q175" s="11" t="str">
        <f t="shared" si="8"/>
        <v/>
      </c>
      <c r="R175" s="11" t="str" cm="1">
        <f t="array" ref="R175">IFERROR(_xlfn.IFS(AND(COUNTIF($D175,"*9 hole comp"),$K175&gt;$AA$2,$L175-$Q175+$W$6&gt;$AA$4),"2 strokes",AND(COUNTIF($D175,"*9 hole comp"),$K175&gt;$Y$2,$L175-$Q175+$W$6&gt;$Y$4),"1 stroke",AND(COUNTIF($D175,"*tee comp"),$K175&gt;$AA$3,$L175-$Q175+$W$6&gt;$AA$4),"2 strokes",AND(COUNTIF($D175,"*tee comp"),$K175&gt;$Y$3,$L175-$Q175+$W$6&gt;$Y$4),"1 stroke",TRUE,""),"")</f>
        <v/>
      </c>
      <c r="S175" s="5" t="str">
        <f t="shared" si="9"/>
        <v/>
      </c>
      <c r="T175" s="12" t="str">
        <f t="shared" si="10"/>
        <v/>
      </c>
    </row>
    <row r="176" spans="1:20" ht="15.75">
      <c r="K176" s="11" t="str">
        <f t="shared" si="6"/>
        <v/>
      </c>
      <c r="L176" s="11" t="str">
        <f t="shared" si="11"/>
        <v/>
      </c>
      <c r="M176" s="11" t="str" cm="1">
        <f t="array" ref="M176">_xlfn.IFS(H176="","",RIGHT(H176,2) = "PM",LEFT(H176,5)*1,TRUE,H176*1)</f>
        <v/>
      </c>
      <c r="N176" s="11" t="str">
        <f t="shared" si="7"/>
        <v/>
      </c>
      <c r="O176" s="11" t="str" cm="1">
        <f t="array" ref="O176">_xlfn.IFS(_xlfn.MINIFS(M:M,D:D,D176,E:E,E176,A:A,A176)=TIME(0,0,0),"",TRUE,_xlfn.MINIFS(M:M,D:D,D176,E:E,E176,A:A,A176))</f>
        <v/>
      </c>
      <c r="P176" s="11" t="str" cm="1">
        <f t="array" ref="P176">_xlfn.IFS(_xlfn.MAXIFS(M:M,D:D,D176,E:E,E176,A:A,A176)=TIME(0,0,0),"",TRUE,_xlfn.MAXIFS(M:M,D:D,D176,E:E,E176,A:A,A176))</f>
        <v/>
      </c>
      <c r="Q176" s="11" t="str">
        <f t="shared" si="8"/>
        <v/>
      </c>
      <c r="R176" s="11" t="str" cm="1">
        <f t="array" ref="R176">IFERROR(_xlfn.IFS(AND(COUNTIF($D176,"*9 hole comp"),$K176&gt;$AA$2,$L176-$Q176+$W$6&gt;$AA$4),"2 strokes",AND(COUNTIF($D176,"*9 hole comp"),$K176&gt;$Y$2,$L176-$Q176+$W$6&gt;$Y$4),"1 stroke",AND(COUNTIF($D176,"*tee comp"),$K176&gt;$AA$3,$L176-$Q176+$W$6&gt;$AA$4),"2 strokes",AND(COUNTIF($D176,"*tee comp"),$K176&gt;$Y$3,$L176-$Q176+$W$6&gt;$Y$4),"1 stroke",TRUE,""),"")</f>
        <v/>
      </c>
      <c r="S176" s="5" t="str">
        <f t="shared" si="9"/>
        <v/>
      </c>
      <c r="T176" s="12" t="str">
        <f t="shared" si="10"/>
        <v/>
      </c>
    </row>
    <row r="177" spans="11:20" ht="15.75">
      <c r="K177" s="11" t="str">
        <f t="shared" si="6"/>
        <v/>
      </c>
      <c r="L177" s="11" t="str">
        <f t="shared" si="11"/>
        <v/>
      </c>
      <c r="M177" s="11" t="str" cm="1">
        <f t="array" ref="M177">_xlfn.IFS(H177="","",RIGHT(H177,2) = "PM",LEFT(H177,5)*1,TRUE,H177*1)</f>
        <v/>
      </c>
      <c r="N177" s="11" t="str">
        <f t="shared" si="7"/>
        <v/>
      </c>
      <c r="O177" s="11" t="str" cm="1">
        <f t="array" ref="O177">_xlfn.IFS(_xlfn.MINIFS(M:M,D:D,D177,E:E,E177,A:A,A177)=TIME(0,0,0),"",TRUE,_xlfn.MINIFS(M:M,D:D,D177,E:E,E177,A:A,A177))</f>
        <v/>
      </c>
      <c r="P177" s="11" t="str" cm="1">
        <f t="array" ref="P177">_xlfn.IFS(_xlfn.MAXIFS(M:M,D:D,D177,E:E,E177,A:A,A177)=TIME(0,0,0),"",TRUE,_xlfn.MAXIFS(M:M,D:D,D177,E:E,E177,A:A,A177))</f>
        <v/>
      </c>
      <c r="Q177" s="11" t="str">
        <f t="shared" si="8"/>
        <v/>
      </c>
      <c r="R177" s="11" t="str" cm="1">
        <f t="array" ref="R177">IFERROR(_xlfn.IFS(AND(COUNTIF($D177,"*9 hole comp"),$K177&gt;$AA$2,$L177-$Q177+$W$6&gt;$AA$4),"2 strokes",AND(COUNTIF($D177,"*9 hole comp"),$K177&gt;$Y$2,$L177-$Q177+$W$6&gt;$Y$4),"1 stroke",AND(COUNTIF($D177,"*tee comp"),$K177&gt;$AA$3,$L177-$Q177+$W$6&gt;$AA$4),"2 strokes",AND(COUNTIF($D177,"*tee comp"),$K177&gt;$Y$3,$L177-$Q177+$W$6&gt;$Y$4),"1 stroke",TRUE,""),"")</f>
        <v/>
      </c>
      <c r="S177" s="5" t="str">
        <f t="shared" si="9"/>
        <v/>
      </c>
      <c r="T177" s="12" t="str">
        <f t="shared" si="10"/>
        <v/>
      </c>
    </row>
    <row r="178" spans="11:20" ht="15.75">
      <c r="K178" s="11" t="str">
        <f t="shared" si="6"/>
        <v/>
      </c>
      <c r="L178" s="11" t="str">
        <f t="shared" si="11"/>
        <v/>
      </c>
      <c r="M178" s="11" t="str" cm="1">
        <f t="array" ref="M178">_xlfn.IFS(H178="","",RIGHT(H178,2) = "PM",LEFT(H178,5)*1,TRUE,H178*1)</f>
        <v/>
      </c>
      <c r="N178" s="11" t="str">
        <f t="shared" si="7"/>
        <v/>
      </c>
      <c r="O178" s="11" t="str" cm="1">
        <f t="array" ref="O178">_xlfn.IFS(_xlfn.MINIFS(M:M,D:D,D178,E:E,E178,A:A,A178)=TIME(0,0,0),"",TRUE,_xlfn.MINIFS(M:M,D:D,D178,E:E,E178,A:A,A178))</f>
        <v/>
      </c>
      <c r="P178" s="11" t="str" cm="1">
        <f t="array" ref="P178">_xlfn.IFS(_xlfn.MAXIFS(M:M,D:D,D178,E:E,E178,A:A,A178)=TIME(0,0,0),"",TRUE,_xlfn.MAXIFS(M:M,D:D,D178,E:E,E178,A:A,A178))</f>
        <v/>
      </c>
      <c r="Q178" s="11" t="str">
        <f t="shared" si="8"/>
        <v/>
      </c>
      <c r="R178" s="11" t="str" cm="1">
        <f t="array" ref="R178">IFERROR(_xlfn.IFS(AND(COUNTIF($D178,"*9 hole comp"),$K178&gt;$AA$2,$L178-$Q178+$W$6&gt;$AA$4),"2 strokes",AND(COUNTIF($D178,"*9 hole comp"),$K178&gt;$Y$2,$L178-$Q178+$W$6&gt;$Y$4),"1 stroke",AND(COUNTIF($D178,"*tee comp"),$K178&gt;$AA$3,$L178-$Q178+$W$6&gt;$AA$4),"2 strokes",AND(COUNTIF($D178,"*tee comp"),$K178&gt;$Y$3,$L178-$Q178+$W$6&gt;$Y$4),"1 stroke",TRUE,""),"")</f>
        <v/>
      </c>
      <c r="S178" s="5" t="str">
        <f t="shared" si="9"/>
        <v/>
      </c>
      <c r="T178" s="12" t="str">
        <f t="shared" si="10"/>
        <v/>
      </c>
    </row>
    <row r="179" spans="11:20" ht="15.75">
      <c r="K179" s="11" t="str">
        <f t="shared" si="6"/>
        <v/>
      </c>
      <c r="L179" s="11" t="str">
        <f t="shared" si="11"/>
        <v/>
      </c>
      <c r="M179" s="11" t="str" cm="1">
        <f t="array" ref="M179">_xlfn.IFS(H179="","",RIGHT(H179,2) = "PM",LEFT(H179,5)*1,TRUE,H179*1)</f>
        <v/>
      </c>
      <c r="N179" s="11" t="str">
        <f t="shared" si="7"/>
        <v/>
      </c>
      <c r="O179" s="11" t="str" cm="1">
        <f t="array" ref="O179">_xlfn.IFS(_xlfn.MINIFS(M:M,D:D,D179,E:E,E179,A:A,A179)=TIME(0,0,0),"",TRUE,_xlfn.MINIFS(M:M,D:D,D179,E:E,E179,A:A,A179))</f>
        <v/>
      </c>
      <c r="P179" s="11" t="str" cm="1">
        <f t="array" ref="P179">_xlfn.IFS(_xlfn.MAXIFS(M:M,D:D,D179,E:E,E179,A:A,A179)=TIME(0,0,0),"",TRUE,_xlfn.MAXIFS(M:M,D:D,D179,E:E,E179,A:A,A179))</f>
        <v/>
      </c>
      <c r="Q179" s="11" t="str">
        <f t="shared" si="8"/>
        <v/>
      </c>
      <c r="R179" s="11" t="str" cm="1">
        <f t="array" ref="R179">IFERROR(_xlfn.IFS(AND(COUNTIF($D179,"*9 hole comp"),$K179&gt;$AA$2,$L179-$Q179+$W$6&gt;$AA$4),"2 strokes",AND(COUNTIF($D179,"*9 hole comp"),$K179&gt;$Y$2,$L179-$Q179+$W$6&gt;$Y$4),"1 stroke",AND(COUNTIF($D179,"*tee comp"),$K179&gt;$AA$3,$L179-$Q179+$W$6&gt;$AA$4),"2 strokes",AND(COUNTIF($D179,"*tee comp"),$K179&gt;$Y$3,$L179-$Q179+$W$6&gt;$Y$4),"1 stroke",TRUE,""),"")</f>
        <v/>
      </c>
      <c r="S179" s="5" t="str">
        <f t="shared" si="9"/>
        <v/>
      </c>
      <c r="T179" s="12" t="str">
        <f t="shared" si="10"/>
        <v/>
      </c>
    </row>
    <row r="180" spans="11:20" ht="15.75">
      <c r="K180" s="11" t="str">
        <f t="shared" si="6"/>
        <v/>
      </c>
      <c r="L180" s="11" t="str">
        <f t="shared" si="11"/>
        <v/>
      </c>
      <c r="M180" s="11" t="str" cm="1">
        <f t="array" ref="M180">_xlfn.IFS(H180="","",RIGHT(H180,2) = "PM",LEFT(H180,5)*1,TRUE,H180*1)</f>
        <v/>
      </c>
      <c r="N180" s="11" t="str">
        <f t="shared" si="7"/>
        <v/>
      </c>
      <c r="O180" s="11" t="str" cm="1">
        <f t="array" ref="O180">_xlfn.IFS(_xlfn.MINIFS(M:M,D:D,D180,E:E,E180,A:A,A180)=TIME(0,0,0),"",TRUE,_xlfn.MINIFS(M:M,D:D,D180,E:E,E180,A:A,A180))</f>
        <v/>
      </c>
      <c r="P180" s="11" t="str" cm="1">
        <f t="array" ref="P180">_xlfn.IFS(_xlfn.MAXIFS(M:M,D:D,D180,E:E,E180,A:A,A180)=TIME(0,0,0),"",TRUE,_xlfn.MAXIFS(M:M,D:D,D180,E:E,E180,A:A,A180))</f>
        <v/>
      </c>
      <c r="Q180" s="11" t="str">
        <f t="shared" si="8"/>
        <v/>
      </c>
      <c r="R180" s="11" t="str" cm="1">
        <f t="array" ref="R180">IFERROR(_xlfn.IFS(AND(COUNTIF($D180,"*9 hole comp"),$K180&gt;$AA$2,$L180-$Q180+$W$6&gt;$AA$4),"2 strokes",AND(COUNTIF($D180,"*9 hole comp"),$K180&gt;$Y$2,$L180-$Q180+$W$6&gt;$Y$4),"1 stroke",AND(COUNTIF($D180,"*tee comp"),$K180&gt;$AA$3,$L180-$Q180+$W$6&gt;$AA$4),"2 strokes",AND(COUNTIF($D180,"*tee comp"),$K180&gt;$Y$3,$L180-$Q180+$W$6&gt;$Y$4),"1 stroke",TRUE,""),"")</f>
        <v/>
      </c>
      <c r="S180" s="5" t="str">
        <f t="shared" si="9"/>
        <v/>
      </c>
      <c r="T180" s="12" t="str">
        <f t="shared" si="10"/>
        <v/>
      </c>
    </row>
    <row r="181" spans="11:20" ht="15.75">
      <c r="K181" s="11" t="str">
        <f t="shared" si="6"/>
        <v/>
      </c>
      <c r="L181" s="11" t="str">
        <f t="shared" si="11"/>
        <v/>
      </c>
      <c r="M181" s="11" t="str" cm="1">
        <f t="array" ref="M181">_xlfn.IFS(H181="","",RIGHT(H181,2) = "PM",LEFT(H181,5)*1,TRUE,H181*1)</f>
        <v/>
      </c>
      <c r="N181" s="11" t="str">
        <f t="shared" si="7"/>
        <v/>
      </c>
      <c r="O181" s="11" t="str" cm="1">
        <f t="array" ref="O181">_xlfn.IFS(_xlfn.MINIFS(M:M,D:D,D181,E:E,E181,A:A,A181)=TIME(0,0,0),"",TRUE,_xlfn.MINIFS(M:M,D:D,D181,E:E,E181,A:A,A181))</f>
        <v/>
      </c>
      <c r="P181" s="11" t="str" cm="1">
        <f t="array" ref="P181">_xlfn.IFS(_xlfn.MAXIFS(M:M,D:D,D181,E:E,E181,A:A,A181)=TIME(0,0,0),"",TRUE,_xlfn.MAXIFS(M:M,D:D,D181,E:E,E181,A:A,A181))</f>
        <v/>
      </c>
      <c r="Q181" s="11" t="str">
        <f t="shared" si="8"/>
        <v/>
      </c>
      <c r="R181" s="11" t="str" cm="1">
        <f t="array" ref="R181">IFERROR(_xlfn.IFS(AND(COUNTIF($D181,"*9 hole comp"),$K181&gt;$AA$2,$L181-$Q181+$W$6&gt;$AA$4),"2 strokes",AND(COUNTIF($D181,"*9 hole comp"),$K181&gt;$Y$2,$L181-$Q181+$W$6&gt;$Y$4),"1 stroke",AND(COUNTIF($D181,"*tee comp"),$K181&gt;$AA$3,$L181-$Q181+$W$6&gt;$AA$4),"2 strokes",AND(COUNTIF($D181,"*tee comp"),$K181&gt;$Y$3,$L181-$Q181+$W$6&gt;$Y$4),"1 stroke",TRUE,""),"")</f>
        <v/>
      </c>
      <c r="S181" s="5" t="str">
        <f t="shared" si="9"/>
        <v/>
      </c>
      <c r="T181" s="12" t="str">
        <f t="shared" si="10"/>
        <v/>
      </c>
    </row>
    <row r="182" spans="11:20" ht="15.75">
      <c r="K182" s="11" t="str">
        <f t="shared" si="6"/>
        <v/>
      </c>
      <c r="L182" s="11" t="str">
        <f t="shared" si="11"/>
        <v/>
      </c>
      <c r="M182" s="11" t="str" cm="1">
        <f t="array" ref="M182">_xlfn.IFS(H182="","",RIGHT(H182,2) = "PM",LEFT(H182,5)*1,TRUE,H182*1)</f>
        <v/>
      </c>
      <c r="N182" s="11" t="str">
        <f t="shared" si="7"/>
        <v/>
      </c>
      <c r="O182" s="11" t="str" cm="1">
        <f t="array" ref="O182">_xlfn.IFS(_xlfn.MINIFS(M:M,D:D,D182,E:E,E182,A:A,A182)=TIME(0,0,0),"",TRUE,_xlfn.MINIFS(M:M,D:D,D182,E:E,E182,A:A,A182))</f>
        <v/>
      </c>
      <c r="P182" s="11" t="str" cm="1">
        <f t="array" ref="P182">_xlfn.IFS(_xlfn.MAXIFS(M:M,D:D,D182,E:E,E182,A:A,A182)=TIME(0,0,0),"",TRUE,_xlfn.MAXIFS(M:M,D:D,D182,E:E,E182,A:A,A182))</f>
        <v/>
      </c>
      <c r="Q182" s="11" t="str">
        <f t="shared" si="8"/>
        <v/>
      </c>
      <c r="R182" s="11" t="str" cm="1">
        <f t="array" ref="R182">IFERROR(_xlfn.IFS(AND(COUNTIF($D182,"*9 hole comp"),$K182&gt;$AA$2,$L182-$Q182+$W$6&gt;$AA$4),"2 strokes",AND(COUNTIF($D182,"*9 hole comp"),$K182&gt;$Y$2,$L182-$Q182+$W$6&gt;$Y$4),"1 stroke",AND(COUNTIF($D182,"*tee comp"),$K182&gt;$AA$3,$L182-$Q182+$W$6&gt;$AA$4),"2 strokes",AND(COUNTIF($D182,"*tee comp"),$K182&gt;$Y$3,$L182-$Q182+$W$6&gt;$Y$4),"1 stroke",TRUE,""),"")</f>
        <v/>
      </c>
      <c r="S182" s="5" t="str">
        <f t="shared" si="9"/>
        <v/>
      </c>
      <c r="T182" s="12" t="str">
        <f t="shared" si="10"/>
        <v/>
      </c>
    </row>
    <row r="183" spans="11:20" ht="15.75">
      <c r="K183" s="11" t="str">
        <f t="shared" si="6"/>
        <v/>
      </c>
      <c r="L183" s="11" t="str">
        <f t="shared" si="11"/>
        <v/>
      </c>
      <c r="M183" s="11" t="str" cm="1">
        <f t="array" ref="M183">_xlfn.IFS(H183="","",RIGHT(H183,2) = "PM",LEFT(H183,5)*1,TRUE,H183*1)</f>
        <v/>
      </c>
      <c r="N183" s="11" t="str">
        <f t="shared" si="7"/>
        <v/>
      </c>
      <c r="O183" s="11" t="str" cm="1">
        <f t="array" ref="O183">_xlfn.IFS(_xlfn.MINIFS(M:M,D:D,D183,E:E,E183,A:A,A183)=TIME(0,0,0),"",TRUE,_xlfn.MINIFS(M:M,D:D,D183,E:E,E183,A:A,A183))</f>
        <v/>
      </c>
      <c r="P183" s="11" t="str" cm="1">
        <f t="array" ref="P183">_xlfn.IFS(_xlfn.MAXIFS(M:M,D:D,D183,E:E,E183,A:A,A183)=TIME(0,0,0),"",TRUE,_xlfn.MAXIFS(M:M,D:D,D183,E:E,E183,A:A,A183))</f>
        <v/>
      </c>
      <c r="Q183" s="11" t="str">
        <f t="shared" si="8"/>
        <v/>
      </c>
      <c r="R183" s="11" t="str" cm="1">
        <f t="array" ref="R183">IFERROR(_xlfn.IFS(AND(COUNTIF($D183,"*9 hole comp"),$K183&gt;$AA$2,$L183-$Q183+$W$6&gt;$AA$4),"2 strokes",AND(COUNTIF($D183,"*9 hole comp"),$K183&gt;$Y$2,$L183-$Q183+$W$6&gt;$Y$4),"1 stroke",AND(COUNTIF($D183,"*tee comp"),$K183&gt;$AA$3,$L183-$Q183+$W$6&gt;$AA$4),"2 strokes",AND(COUNTIF($D183,"*tee comp"),$K183&gt;$Y$3,$L183-$Q183+$W$6&gt;$Y$4),"1 stroke",TRUE,""),"")</f>
        <v/>
      </c>
      <c r="S183" s="5" t="str">
        <f t="shared" si="9"/>
        <v/>
      </c>
      <c r="T183" s="12" t="str">
        <f t="shared" si="10"/>
        <v/>
      </c>
    </row>
    <row r="184" spans="11:20" ht="15.75">
      <c r="K184" s="11" t="str">
        <f t="shared" si="6"/>
        <v/>
      </c>
      <c r="L184" s="11" t="str">
        <f t="shared" si="11"/>
        <v/>
      </c>
      <c r="M184" s="11" t="str" cm="1">
        <f t="array" ref="M184">_xlfn.IFS(H184="","",RIGHT(H184,2) = "PM",LEFT(H184,5)*1,TRUE,H184*1)</f>
        <v/>
      </c>
      <c r="N184" s="11" t="str">
        <f t="shared" si="7"/>
        <v/>
      </c>
      <c r="O184" s="11" t="str" cm="1">
        <f t="array" ref="O184">_xlfn.IFS(_xlfn.MINIFS(M:M,D:D,D184,E:E,E184,A:A,A184)=TIME(0,0,0),"",TRUE,_xlfn.MINIFS(M:M,D:D,D184,E:E,E184,A:A,A184))</f>
        <v/>
      </c>
      <c r="P184" s="11" t="str" cm="1">
        <f t="array" ref="P184">_xlfn.IFS(_xlfn.MAXIFS(M:M,D:D,D184,E:E,E184,A:A,A184)=TIME(0,0,0),"",TRUE,_xlfn.MAXIFS(M:M,D:D,D184,E:E,E184,A:A,A184))</f>
        <v/>
      </c>
      <c r="Q184" s="11" t="str">
        <f t="shared" si="8"/>
        <v/>
      </c>
      <c r="R184" s="11" t="str" cm="1">
        <f t="array" ref="R184">IFERROR(_xlfn.IFS(AND(COUNTIF($D184,"*9 hole comp"),$K184&gt;$AA$2,$L184-$Q184+$W$6&gt;$AA$4),"2 strokes",AND(COUNTIF($D184,"*9 hole comp"),$K184&gt;$Y$2,$L184-$Q184+$W$6&gt;$Y$4),"1 stroke",AND(COUNTIF($D184,"*tee comp"),$K184&gt;$AA$3,$L184-$Q184+$W$6&gt;$AA$4),"2 strokes",AND(COUNTIF($D184,"*tee comp"),$K184&gt;$Y$3,$L184-$Q184+$W$6&gt;$Y$4),"1 stroke",TRUE,""),"")</f>
        <v/>
      </c>
      <c r="S184" s="5" t="str">
        <f t="shared" si="9"/>
        <v/>
      </c>
      <c r="T184" s="12" t="str">
        <f t="shared" si="10"/>
        <v/>
      </c>
    </row>
    <row r="185" spans="11:20" ht="15.75">
      <c r="K185" s="11" t="str">
        <f t="shared" si="6"/>
        <v/>
      </c>
      <c r="L185" s="11" t="str">
        <f t="shared" si="11"/>
        <v/>
      </c>
      <c r="M185" s="11" t="str" cm="1">
        <f t="array" ref="M185">_xlfn.IFS(H185="","",RIGHT(H185,2) = "PM",LEFT(H185,5)*1,TRUE,H185*1)</f>
        <v/>
      </c>
      <c r="N185" s="11" t="str">
        <f t="shared" si="7"/>
        <v/>
      </c>
      <c r="O185" s="11" t="str" cm="1">
        <f t="array" ref="O185">_xlfn.IFS(_xlfn.MINIFS(M:M,D:D,D185,E:E,E185,A:A,A185)=TIME(0,0,0),"",TRUE,_xlfn.MINIFS(M:M,D:D,D185,E:E,E185,A:A,A185))</f>
        <v/>
      </c>
      <c r="P185" s="11" t="str" cm="1">
        <f t="array" ref="P185">_xlfn.IFS(_xlfn.MAXIFS(M:M,D:D,D185,E:E,E185,A:A,A185)=TIME(0,0,0),"",TRUE,_xlfn.MAXIFS(M:M,D:D,D185,E:E,E185,A:A,A185))</f>
        <v/>
      </c>
      <c r="Q185" s="11" t="str">
        <f t="shared" si="8"/>
        <v/>
      </c>
      <c r="R185" s="11" t="str" cm="1">
        <f t="array" ref="R185">IFERROR(_xlfn.IFS(AND(COUNTIF($D185,"*9 hole comp"),$K185&gt;$AA$2,$L185-$Q185+$W$6&gt;$AA$4),"2 strokes",AND(COUNTIF($D185,"*9 hole comp"),$K185&gt;$Y$2,$L185-$Q185+$W$6&gt;$Y$4),"1 stroke",AND(COUNTIF($D185,"*tee comp"),$K185&gt;$AA$3,$L185-$Q185+$W$6&gt;$AA$4),"2 strokes",AND(COUNTIF($D185,"*tee comp"),$K185&gt;$Y$3,$L185-$Q185+$W$6&gt;$Y$4),"1 stroke",TRUE,""),"")</f>
        <v/>
      </c>
      <c r="S185" s="5" t="str">
        <f t="shared" si="9"/>
        <v/>
      </c>
      <c r="T185" s="12" t="str">
        <f t="shared" si="10"/>
        <v/>
      </c>
    </row>
    <row r="186" spans="11:20" ht="15.75">
      <c r="K186" s="11" t="str">
        <f t="shared" si="6"/>
        <v/>
      </c>
      <c r="L186" s="11" t="str">
        <f t="shared" si="11"/>
        <v/>
      </c>
      <c r="M186" s="11" t="str" cm="1">
        <f t="array" ref="M186">_xlfn.IFS(H186="","",RIGHT(H186,2) = "PM",LEFT(H186,5)*1,TRUE,H186*1)</f>
        <v/>
      </c>
      <c r="N186" s="11" t="str">
        <f t="shared" si="7"/>
        <v/>
      </c>
      <c r="O186" s="11" t="str" cm="1">
        <f t="array" ref="O186">_xlfn.IFS(_xlfn.MINIFS(M:M,D:D,D186,E:E,E186,A:A,A186)=TIME(0,0,0),"",TRUE,_xlfn.MINIFS(M:M,D:D,D186,E:E,E186,A:A,A186))</f>
        <v/>
      </c>
      <c r="P186" s="11" t="str" cm="1">
        <f t="array" ref="P186">_xlfn.IFS(_xlfn.MAXIFS(M:M,D:D,D186,E:E,E186,A:A,A186)=TIME(0,0,0),"",TRUE,_xlfn.MAXIFS(M:M,D:D,D186,E:E,E186,A:A,A186))</f>
        <v/>
      </c>
      <c r="Q186" s="11" t="str">
        <f t="shared" si="8"/>
        <v/>
      </c>
      <c r="R186" s="11" t="str" cm="1">
        <f t="array" ref="R186">IFERROR(_xlfn.IFS(AND(COUNTIF($D186,"*9 hole comp"),$K186&gt;$AA$2,$L186-$Q186+$W$6&gt;$AA$4),"2 strokes",AND(COUNTIF($D186,"*9 hole comp"),$K186&gt;$Y$2,$L186-$Q186+$W$6&gt;$Y$4),"1 stroke",AND(COUNTIF($D186,"*tee comp"),$K186&gt;$AA$3,$L186-$Q186+$W$6&gt;$AA$4),"2 strokes",AND(COUNTIF($D186,"*tee comp"),$K186&gt;$Y$3,$L186-$Q186+$W$6&gt;$Y$4),"1 stroke",TRUE,""),"")</f>
        <v/>
      </c>
      <c r="S186" s="5" t="str">
        <f t="shared" si="9"/>
        <v/>
      </c>
      <c r="T186" s="12" t="str">
        <f t="shared" si="10"/>
        <v/>
      </c>
    </row>
    <row r="187" spans="11:20" ht="15.75">
      <c r="K187" s="11" t="str">
        <f t="shared" si="6"/>
        <v/>
      </c>
      <c r="L187" s="11" t="str">
        <f t="shared" si="11"/>
        <v/>
      </c>
      <c r="M187" s="11" t="str" cm="1">
        <f t="array" ref="M187">_xlfn.IFS(H187="","",RIGHT(H187,2) = "PM",LEFT(H187,5)*1,TRUE,H187*1)</f>
        <v/>
      </c>
      <c r="N187" s="11" t="str">
        <f t="shared" si="7"/>
        <v/>
      </c>
      <c r="O187" s="11" t="str" cm="1">
        <f t="array" ref="O187">_xlfn.IFS(_xlfn.MINIFS(M:M,D:D,D187,E:E,E187,A:A,A187)=TIME(0,0,0),"",TRUE,_xlfn.MINIFS(M:M,D:D,D187,E:E,E187,A:A,A187))</f>
        <v/>
      </c>
      <c r="P187" s="11" t="str" cm="1">
        <f t="array" ref="P187">_xlfn.IFS(_xlfn.MAXIFS(M:M,D:D,D187,E:E,E187,A:A,A187)=TIME(0,0,0),"",TRUE,_xlfn.MAXIFS(M:M,D:D,D187,E:E,E187,A:A,A187))</f>
        <v/>
      </c>
      <c r="Q187" s="11" t="str">
        <f t="shared" si="8"/>
        <v/>
      </c>
      <c r="R187" s="11" t="str" cm="1">
        <f t="array" ref="R187">IFERROR(_xlfn.IFS(AND(COUNTIF($D187,"*9 hole comp"),$K187&gt;$AA$2,$L187-$Q187+$W$6&gt;$AA$4),"2 strokes",AND(COUNTIF($D187,"*9 hole comp"),$K187&gt;$Y$2,$L187-$Q187+$W$6&gt;$Y$4),"1 stroke",AND(COUNTIF($D187,"*tee comp"),$K187&gt;$AA$3,$L187-$Q187+$W$6&gt;$AA$4),"2 strokes",AND(COUNTIF($D187,"*tee comp"),$K187&gt;$Y$3,$L187-$Q187+$W$6&gt;$Y$4),"1 stroke",TRUE,""),"")</f>
        <v/>
      </c>
      <c r="S187" s="5" t="str">
        <f t="shared" si="9"/>
        <v/>
      </c>
      <c r="T187" s="12" t="str">
        <f t="shared" si="10"/>
        <v/>
      </c>
    </row>
    <row r="188" spans="11:20" ht="15.75">
      <c r="K188" s="11" t="str">
        <f t="shared" si="6"/>
        <v/>
      </c>
      <c r="L188" s="11" t="str">
        <f t="shared" si="11"/>
        <v/>
      </c>
      <c r="M188" s="11" t="str" cm="1">
        <f t="array" ref="M188">_xlfn.IFS(H188="","",RIGHT(H188,2) = "PM",LEFT(H188,5)*1,TRUE,H188*1)</f>
        <v/>
      </c>
      <c r="N188" s="11" t="str">
        <f t="shared" si="7"/>
        <v/>
      </c>
      <c r="O188" s="11" t="str" cm="1">
        <f t="array" ref="O188">_xlfn.IFS(_xlfn.MINIFS(M:M,D:D,D188,E:E,E188,A:A,A188)=TIME(0,0,0),"",TRUE,_xlfn.MINIFS(M:M,D:D,D188,E:E,E188,A:A,A188))</f>
        <v/>
      </c>
      <c r="P188" s="11" t="str" cm="1">
        <f t="array" ref="P188">_xlfn.IFS(_xlfn.MAXIFS(M:M,D:D,D188,E:E,E188,A:A,A188)=TIME(0,0,0),"",TRUE,_xlfn.MAXIFS(M:M,D:D,D188,E:E,E188,A:A,A188))</f>
        <v/>
      </c>
      <c r="Q188" s="11" t="str">
        <f t="shared" si="8"/>
        <v/>
      </c>
      <c r="R188" s="11" t="str" cm="1">
        <f t="array" ref="R188">IFERROR(_xlfn.IFS(AND(COUNTIF($D188,"*9 hole comp"),$K188&gt;$AA$2,$L188-$Q188+$W$6&gt;$AA$4),"2 strokes",AND(COUNTIF($D188,"*9 hole comp"),$K188&gt;$Y$2,$L188-$Q188+$W$6&gt;$Y$4),"1 stroke",AND(COUNTIF($D188,"*tee comp"),$K188&gt;$AA$3,$L188-$Q188+$W$6&gt;$AA$4),"2 strokes",AND(COUNTIF($D188,"*tee comp"),$K188&gt;$Y$3,$L188-$Q188+$W$6&gt;$Y$4),"1 stroke",TRUE,""),"")</f>
        <v/>
      </c>
      <c r="S188" s="5" t="str">
        <f t="shared" si="9"/>
        <v/>
      </c>
      <c r="T188" s="12" t="str">
        <f t="shared" si="10"/>
        <v/>
      </c>
    </row>
    <row r="189" spans="11:20" ht="15.75">
      <c r="K189" s="11" t="str">
        <f t="shared" si="6"/>
        <v/>
      </c>
      <c r="L189" s="11" t="str">
        <f t="shared" si="11"/>
        <v/>
      </c>
      <c r="M189" s="11" t="str" cm="1">
        <f t="array" ref="M189">_xlfn.IFS(H189="","",RIGHT(H189,2) = "PM",LEFT(H189,5)*1,TRUE,H189*1)</f>
        <v/>
      </c>
      <c r="N189" s="11" t="str">
        <f t="shared" si="7"/>
        <v/>
      </c>
      <c r="O189" s="11" t="str" cm="1">
        <f t="array" ref="O189">_xlfn.IFS(_xlfn.MINIFS(M:M,D:D,D189,E:E,E189,A:A,A189)=TIME(0,0,0),"",TRUE,_xlfn.MINIFS(M:M,D:D,D189,E:E,E189,A:A,A189))</f>
        <v/>
      </c>
      <c r="P189" s="11" t="str" cm="1">
        <f t="array" ref="P189">_xlfn.IFS(_xlfn.MAXIFS(M:M,D:D,D189,E:E,E189,A:A,A189)=TIME(0,0,0),"",TRUE,_xlfn.MAXIFS(M:M,D:D,D189,E:E,E189,A:A,A189))</f>
        <v/>
      </c>
      <c r="Q189" s="11" t="str">
        <f t="shared" si="8"/>
        <v/>
      </c>
      <c r="R189" s="11" t="str" cm="1">
        <f t="array" ref="R189">IFERROR(_xlfn.IFS(AND(COUNTIF($D189,"*9 hole comp"),$K189&gt;$AA$2,$L189-$Q189+$W$6&gt;$AA$4),"2 strokes",AND(COUNTIF($D189,"*9 hole comp"),$K189&gt;$Y$2,$L189-$Q189+$W$6&gt;$Y$4),"1 stroke",AND(COUNTIF($D189,"*tee comp"),$K189&gt;$AA$3,$L189-$Q189+$W$6&gt;$AA$4),"2 strokes",AND(COUNTIF($D189,"*tee comp"),$K189&gt;$Y$3,$L189-$Q189+$W$6&gt;$Y$4),"1 stroke",TRUE,""),"")</f>
        <v/>
      </c>
      <c r="S189" s="5" t="str">
        <f t="shared" si="9"/>
        <v/>
      </c>
      <c r="T189" s="12" t="str">
        <f t="shared" si="10"/>
        <v/>
      </c>
    </row>
    <row r="190" spans="11:20" ht="15.75">
      <c r="K190" s="11" t="str">
        <f t="shared" si="6"/>
        <v/>
      </c>
      <c r="L190" s="11" t="str">
        <f t="shared" si="11"/>
        <v/>
      </c>
      <c r="M190" s="11" t="str" cm="1">
        <f t="array" ref="M190">_xlfn.IFS(H190="","",RIGHT(H190,2) = "PM",LEFT(H190,5)*1,TRUE,H190*1)</f>
        <v/>
      </c>
      <c r="N190" s="11" t="str">
        <f t="shared" si="7"/>
        <v/>
      </c>
      <c r="O190" s="11" t="str" cm="1">
        <f t="array" ref="O190">_xlfn.IFS(_xlfn.MINIFS(M:M,D:D,D190,E:E,E190,A:A,A190)=TIME(0,0,0),"",TRUE,_xlfn.MINIFS(M:M,D:D,D190,E:E,E190,A:A,A190))</f>
        <v/>
      </c>
      <c r="P190" s="11" t="str" cm="1">
        <f t="array" ref="P190">_xlfn.IFS(_xlfn.MAXIFS(M:M,D:D,D190,E:E,E190,A:A,A190)=TIME(0,0,0),"",TRUE,_xlfn.MAXIFS(M:M,D:D,D190,E:E,E190,A:A,A190))</f>
        <v/>
      </c>
      <c r="Q190" s="11" t="str">
        <f t="shared" si="8"/>
        <v/>
      </c>
      <c r="R190" s="11" t="str" cm="1">
        <f t="array" ref="R190">IFERROR(_xlfn.IFS(AND(COUNTIF($D190,"*9 hole comp"),$K190&gt;$AA$2,$L190-$Q190+$W$6&gt;$AA$4),"2 strokes",AND(COUNTIF($D190,"*9 hole comp"),$K190&gt;$Y$2,$L190-$Q190+$W$6&gt;$Y$4),"1 stroke",AND(COUNTIF($D190,"*tee comp"),$K190&gt;$AA$3,$L190-$Q190+$W$6&gt;$AA$4),"2 strokes",AND(COUNTIF($D190,"*tee comp"),$K190&gt;$Y$3,$L190-$Q190+$W$6&gt;$Y$4),"1 stroke",TRUE,""),"")</f>
        <v/>
      </c>
      <c r="S190" s="5" t="str">
        <f t="shared" si="9"/>
        <v/>
      </c>
      <c r="T190" s="12" t="str">
        <f t="shared" si="10"/>
        <v/>
      </c>
    </row>
    <row r="191" spans="11:20" ht="15.75">
      <c r="K191" s="11" t="str">
        <f t="shared" si="6"/>
        <v/>
      </c>
      <c r="L191" s="11" t="str">
        <f t="shared" si="11"/>
        <v/>
      </c>
      <c r="M191" s="11" t="str" cm="1">
        <f t="array" ref="M191">_xlfn.IFS(H191="","",RIGHT(H191,2) = "PM",LEFT(H191,5)*1,TRUE,H191*1)</f>
        <v/>
      </c>
      <c r="N191" s="11" t="str">
        <f t="shared" si="7"/>
        <v/>
      </c>
      <c r="O191" s="11" t="str" cm="1">
        <f t="array" ref="O191">_xlfn.IFS(_xlfn.MINIFS(M:M,D:D,D191,E:E,E191,A:A,A191)=TIME(0,0,0),"",TRUE,_xlfn.MINIFS(M:M,D:D,D191,E:E,E191,A:A,A191))</f>
        <v/>
      </c>
      <c r="P191" s="11" t="str" cm="1">
        <f t="array" ref="P191">_xlfn.IFS(_xlfn.MAXIFS(M:M,D:D,D191,E:E,E191,A:A,A191)=TIME(0,0,0),"",TRUE,_xlfn.MAXIFS(M:M,D:D,D191,E:E,E191,A:A,A191))</f>
        <v/>
      </c>
      <c r="Q191" s="11" t="str">
        <f t="shared" si="8"/>
        <v/>
      </c>
      <c r="R191" s="11" t="str" cm="1">
        <f t="array" ref="R191">IFERROR(_xlfn.IFS(AND(COUNTIF($D191,"*9 hole comp"),$K191&gt;$AA$2,$L191-$Q191+$W$6&gt;$AA$4),"2 strokes",AND(COUNTIF($D191,"*9 hole comp"),$K191&gt;$Y$2,$L191-$Q191+$W$6&gt;$Y$4),"1 stroke",AND(COUNTIF($D191,"*tee comp"),$K191&gt;$AA$3,$L191-$Q191+$W$6&gt;$AA$4),"2 strokes",AND(COUNTIF($D191,"*tee comp"),$K191&gt;$Y$3,$L191-$Q191+$W$6&gt;$Y$4),"1 stroke",TRUE,""),"")</f>
        <v/>
      </c>
      <c r="S191" s="5" t="str">
        <f t="shared" si="9"/>
        <v/>
      </c>
      <c r="T191" s="12" t="str">
        <f t="shared" si="10"/>
        <v/>
      </c>
    </row>
    <row r="192" spans="11:20" ht="15.75">
      <c r="K192" s="11" t="str">
        <f t="shared" si="6"/>
        <v/>
      </c>
      <c r="L192" s="11" t="str">
        <f t="shared" si="11"/>
        <v/>
      </c>
      <c r="M192" s="11" t="str" cm="1">
        <f t="array" ref="M192">_xlfn.IFS(H192="","",RIGHT(H192,2) = "PM",LEFT(H192,5)*1,TRUE,H192*1)</f>
        <v/>
      </c>
      <c r="N192" s="11" t="str">
        <f t="shared" si="7"/>
        <v/>
      </c>
      <c r="O192" s="11" t="str" cm="1">
        <f t="array" ref="O192">_xlfn.IFS(_xlfn.MINIFS(M:M,D:D,D192,E:E,E192,A:A,A192)=TIME(0,0,0),"",TRUE,_xlfn.MINIFS(M:M,D:D,D192,E:E,E192,A:A,A192))</f>
        <v/>
      </c>
      <c r="P192" s="11" t="str" cm="1">
        <f t="array" ref="P192">_xlfn.IFS(_xlfn.MAXIFS(M:M,D:D,D192,E:E,E192,A:A,A192)=TIME(0,0,0),"",TRUE,_xlfn.MAXIFS(M:M,D:D,D192,E:E,E192,A:A,A192))</f>
        <v/>
      </c>
      <c r="Q192" s="11" t="str">
        <f t="shared" si="8"/>
        <v/>
      </c>
      <c r="R192" s="11" t="str" cm="1">
        <f t="array" ref="R192">IFERROR(_xlfn.IFS(AND(COUNTIF($D192,"*9 hole comp"),$K192&gt;$AA$2,$L192-$Q192+$W$6&gt;$AA$4),"2 strokes",AND(COUNTIF($D192,"*9 hole comp"),$K192&gt;$Y$2,$L192-$Q192+$W$6&gt;$Y$4),"1 stroke",AND(COUNTIF($D192,"*tee comp"),$K192&gt;$AA$3,$L192-$Q192+$W$6&gt;$AA$4),"2 strokes",AND(COUNTIF($D192,"*tee comp"),$K192&gt;$Y$3,$L192-$Q192+$W$6&gt;$Y$4),"1 stroke",TRUE,""),"")</f>
        <v/>
      </c>
      <c r="S192" s="5" t="str">
        <f t="shared" si="9"/>
        <v/>
      </c>
      <c r="T192" s="12" t="str">
        <f t="shared" si="10"/>
        <v/>
      </c>
    </row>
    <row r="193" spans="11:20" ht="15.75">
      <c r="K193" s="11" t="str">
        <f t="shared" si="6"/>
        <v/>
      </c>
      <c r="L193" s="11" t="str">
        <f t="shared" si="11"/>
        <v/>
      </c>
      <c r="M193" s="11" t="str" cm="1">
        <f t="array" ref="M193">_xlfn.IFS(H193="","",RIGHT(H193,2) = "PM",LEFT(H193,5)*1,TRUE,H193*1)</f>
        <v/>
      </c>
      <c r="N193" s="11" t="str">
        <f t="shared" si="7"/>
        <v/>
      </c>
      <c r="O193" s="11" t="str" cm="1">
        <f t="array" ref="O193">_xlfn.IFS(_xlfn.MINIFS(M:M,D:D,D193,E:E,E193,A:A,A193)=TIME(0,0,0),"",TRUE,_xlfn.MINIFS(M:M,D:D,D193,E:E,E193,A:A,A193))</f>
        <v/>
      </c>
      <c r="P193" s="11" t="str" cm="1">
        <f t="array" ref="P193">_xlfn.IFS(_xlfn.MAXIFS(M:M,D:D,D193,E:E,E193,A:A,A193)=TIME(0,0,0),"",TRUE,_xlfn.MAXIFS(M:M,D:D,D193,E:E,E193,A:A,A193))</f>
        <v/>
      </c>
      <c r="Q193" s="11" t="str">
        <f t="shared" si="8"/>
        <v/>
      </c>
      <c r="R193" s="11" t="str" cm="1">
        <f t="array" ref="R193">IFERROR(_xlfn.IFS(AND(COUNTIF($D193,"*9 hole comp"),$K193&gt;$AA$2,$L193-$Q193+$W$6&gt;$AA$4),"2 strokes",AND(COUNTIF($D193,"*9 hole comp"),$K193&gt;$Y$2,$L193-$Q193+$W$6&gt;$Y$4),"1 stroke",AND(COUNTIF($D193,"*tee comp"),$K193&gt;$AA$3,$L193-$Q193+$W$6&gt;$AA$4),"2 strokes",AND(COUNTIF($D193,"*tee comp"),$K193&gt;$Y$3,$L193-$Q193+$W$6&gt;$Y$4),"1 stroke",TRUE,""),"")</f>
        <v/>
      </c>
      <c r="S193" s="5" t="str">
        <f t="shared" si="9"/>
        <v/>
      </c>
      <c r="T193" s="12" t="str">
        <f t="shared" si="10"/>
        <v/>
      </c>
    </row>
    <row r="194" spans="11:20" ht="15.75">
      <c r="K194" s="11" t="str">
        <f t="shared" ref="K194:K200" si="12">IF(ISBLANK(I194),"",_xlfn.MINIFS(N:N,D:D,D194,E:E,E194))</f>
        <v/>
      </c>
      <c r="L194" s="11" t="str">
        <f t="shared" si="11"/>
        <v/>
      </c>
      <c r="M194" s="11" t="str" cm="1">
        <f t="array" ref="M194">_xlfn.IFS(H194="","",RIGHT(H194,2) = "PM",LEFT(H194,5)*1,TRUE,H194*1)</f>
        <v/>
      </c>
      <c r="N194" s="11" t="str">
        <f t="shared" si="7"/>
        <v/>
      </c>
      <c r="O194" s="11" t="str" cm="1">
        <f t="array" ref="O194">_xlfn.IFS(_xlfn.MINIFS(M:M,D:D,D194,E:E,E194,A:A,A194)=TIME(0,0,0),"",TRUE,_xlfn.MINIFS(M:M,D:D,D194,E:E,E194,A:A,A194))</f>
        <v/>
      </c>
      <c r="P194" s="11" t="str" cm="1">
        <f t="array" ref="P194">_xlfn.IFS(_xlfn.MAXIFS(M:M,D:D,D194,E:E,E194,A:A,A194)=TIME(0,0,0),"",TRUE,_xlfn.MAXIFS(M:M,D:D,D194,E:E,E194,A:A,A194))</f>
        <v/>
      </c>
      <c r="Q194" s="11" t="str">
        <f t="shared" si="8"/>
        <v/>
      </c>
      <c r="R194" s="11" t="str" cm="1">
        <f t="array" ref="R194">IFERROR(_xlfn.IFS(AND(COUNTIF($D194,"*9 hole comp"),$K194&gt;$AA$2,$L194-$Q194+$W$6&gt;$AA$4),"2 strokes",AND(COUNTIF($D194,"*9 hole comp"),$K194&gt;$Y$2,$L194-$Q194+$W$6&gt;$Y$4),"1 stroke",AND(COUNTIF($D194,"*tee comp"),$K194&gt;$AA$3,$L194-$Q194+$W$6&gt;$AA$4),"2 strokes",AND(COUNTIF($D194,"*tee comp"),$K194&gt;$Y$3,$L194-$Q194+$W$6&gt;$Y$4),"1 stroke",TRUE,""),"")</f>
        <v/>
      </c>
      <c r="S194" s="5" t="str">
        <f t="shared" si="9"/>
        <v/>
      </c>
      <c r="T194" s="12" t="str">
        <f t="shared" si="10"/>
        <v/>
      </c>
    </row>
    <row r="195" spans="11:20" ht="15.75">
      <c r="K195" s="11" t="str">
        <f t="shared" si="12"/>
        <v/>
      </c>
      <c r="L195" s="11" t="str">
        <f t="shared" si="11"/>
        <v/>
      </c>
      <c r="M195" s="11" t="str" cm="1">
        <f t="array" ref="M195">_xlfn.IFS(H195="","",RIGHT(H195,2) = "PM",LEFT(H195,5)*1,TRUE,H195*1)</f>
        <v/>
      </c>
      <c r="N195" s="11" t="str">
        <f t="shared" ref="N195:N234" si="13">IF(ISBLANK(I195),"",I195*1)</f>
        <v/>
      </c>
      <c r="O195" s="11" t="str" cm="1">
        <f t="array" ref="O195">_xlfn.IFS(_xlfn.MINIFS(M:M,D:D,D195,E:E,E195,A:A,A195)=TIME(0,0,0),"",TRUE,_xlfn.MINIFS(M:M,D:D,D195,E:E,E195,A:A,A195))</f>
        <v/>
      </c>
      <c r="P195" s="11" t="str" cm="1">
        <f t="array" ref="P195">_xlfn.IFS(_xlfn.MAXIFS(M:M,D:D,D195,E:E,E195,A:A,A195)=TIME(0,0,0),"",TRUE,_xlfn.MAXIFS(M:M,D:D,D195,E:E,E195,A:A,A195))</f>
        <v/>
      </c>
      <c r="Q195" s="11" t="str">
        <f t="shared" ref="Q195:Q200" si="14">IF(ISBLANK(I195),"",IF(OR(A195&lt;&gt;A194,D195&lt;&gt;D194),0,IF((E195*1)-(E194*1)=0,Q194,(E195*1)-(E194*1))))</f>
        <v/>
      </c>
      <c r="R195" s="11" t="str" cm="1">
        <f t="array" ref="R195">IFERROR(_xlfn.IFS(AND(COUNTIF($D195,"*9 hole comp"),$K195&gt;$AA$2,$L195-$Q195+$W$6&gt;$AA$4),"2 strokes",AND(COUNTIF($D195,"*9 hole comp"),$K195&gt;$Y$2,$L195-$Q195+$W$6&gt;$Y$4),"1 stroke",AND(COUNTIF($D195,"*tee comp"),$K195&gt;$AA$3,$L195-$Q195+$W$6&gt;$AA$4),"2 strokes",AND(COUNTIF($D195,"*tee comp"),$K195&gt;$Y$3,$L195-$Q195+$W$6&gt;$Y$4),"1 stroke",TRUE,""),"")</f>
        <v/>
      </c>
      <c r="S195" s="5" t="str">
        <f t="shared" ref="S195:S200" si="15">IF(R195&lt;&gt;"",C195,"")</f>
        <v/>
      </c>
      <c r="T195" s="12" t="str">
        <f t="shared" ref="T195:T200" si="16">IF(R195&lt;&gt;"",E195,"")</f>
        <v/>
      </c>
    </row>
    <row r="196" spans="11:20" ht="15.75">
      <c r="K196" s="11" t="str">
        <f t="shared" si="12"/>
        <v/>
      </c>
      <c r="L196" s="11" t="str">
        <f t="shared" ref="L196:L200" si="17">IFERROR(IF(A196="","",IF(OR(A196&lt;&gt;A195,D196&lt;&gt;D195),0, IF(AND(ABS(O196-O195) = 0,E196=E195),L195,ABS(O196-O195)))),"")</f>
        <v/>
      </c>
      <c r="M196" s="11" t="str" cm="1">
        <f t="array" ref="M196">_xlfn.IFS(H196="","",RIGHT(H196,2) = "PM",LEFT(H196,5)*1,TRUE,H196*1)</f>
        <v/>
      </c>
      <c r="N196" s="11" t="str">
        <f t="shared" si="13"/>
        <v/>
      </c>
      <c r="O196" s="11" t="str" cm="1">
        <f t="array" ref="O196">_xlfn.IFS(_xlfn.MINIFS(M:M,D:D,D196,E:E,E196,A:A,A196)=TIME(0,0,0),"",TRUE,_xlfn.MINIFS(M:M,D:D,D196,E:E,E196,A:A,A196))</f>
        <v/>
      </c>
      <c r="P196" s="11" t="str" cm="1">
        <f t="array" ref="P196">_xlfn.IFS(_xlfn.MAXIFS(M:M,D:D,D196,E:E,E196,A:A,A196)=TIME(0,0,0),"",TRUE,_xlfn.MAXIFS(M:M,D:D,D196,E:E,E196,A:A,A196))</f>
        <v/>
      </c>
      <c r="Q196" s="11" t="str">
        <f t="shared" si="14"/>
        <v/>
      </c>
      <c r="R196" s="11" t="str" cm="1">
        <f t="array" ref="R196">IFERROR(_xlfn.IFS(AND(COUNTIF($D196,"*9 hole comp"),$K196&gt;$AA$2,$L196-$Q196+$W$6&gt;$AA$4),"2 strokes",AND(COUNTIF($D196,"*9 hole comp"),$K196&gt;$Y$2,$L196-$Q196+$W$6&gt;$Y$4),"1 stroke",AND(COUNTIF($D196,"*tee comp"),$K196&gt;$AA$3,$L196-$Q196+$W$6&gt;$AA$4),"2 strokes",AND(COUNTIF($D196,"*tee comp"),$K196&gt;$Y$3,$L196-$Q196+$W$6&gt;$Y$4),"1 stroke",TRUE,""),"")</f>
        <v/>
      </c>
      <c r="S196" s="5" t="str">
        <f t="shared" si="15"/>
        <v/>
      </c>
      <c r="T196" s="12" t="str">
        <f t="shared" si="16"/>
        <v/>
      </c>
    </row>
    <row r="197" spans="11:20" ht="15.75">
      <c r="K197" s="11" t="str">
        <f t="shared" si="12"/>
        <v/>
      </c>
      <c r="L197" s="11" t="str">
        <f t="shared" si="17"/>
        <v/>
      </c>
      <c r="M197" s="11" t="str" cm="1">
        <f t="array" ref="M197">_xlfn.IFS(H197="","",RIGHT(H197,2) = "PM",LEFT(H197,5)*1,TRUE,H197*1)</f>
        <v/>
      </c>
      <c r="N197" s="11" t="str">
        <f t="shared" si="13"/>
        <v/>
      </c>
      <c r="O197" s="11" t="str" cm="1">
        <f t="array" ref="O197">_xlfn.IFS(_xlfn.MINIFS(M:M,D:D,D197,E:E,E197,A:A,A197)=TIME(0,0,0),"",TRUE,_xlfn.MINIFS(M:M,D:D,D197,E:E,E197,A:A,A197))</f>
        <v/>
      </c>
      <c r="P197" s="11" t="str" cm="1">
        <f t="array" ref="P197">_xlfn.IFS(_xlfn.MAXIFS(M:M,D:D,D197,E:E,E197,A:A,A197)=TIME(0,0,0),"",TRUE,_xlfn.MAXIFS(M:M,D:D,D197,E:E,E197,A:A,A197))</f>
        <v/>
      </c>
      <c r="Q197" s="11" t="str">
        <f t="shared" si="14"/>
        <v/>
      </c>
      <c r="R197" s="11" t="str" cm="1">
        <f t="array" ref="R197">IFERROR(_xlfn.IFS(AND(COUNTIF($D197,"*9 hole comp"),$K197&gt;$AA$2,$L197-$Q197+$W$6&gt;$AA$4),"2 strokes",AND(COUNTIF($D197,"*9 hole comp"),$K197&gt;$Y$2,$L197-$Q197+$W$6&gt;$Y$4),"1 stroke",AND(COUNTIF($D197,"*tee comp"),$K197&gt;$AA$3,$L197-$Q197+$W$6&gt;$AA$4),"2 strokes",AND(COUNTIF($D197,"*tee comp"),$K197&gt;$Y$3,$L197-$Q197+$W$6&gt;$Y$4),"1 stroke",TRUE,""),"")</f>
        <v/>
      </c>
      <c r="S197" s="5" t="str">
        <f t="shared" si="15"/>
        <v/>
      </c>
      <c r="T197" s="12" t="str">
        <f t="shared" si="16"/>
        <v/>
      </c>
    </row>
    <row r="198" spans="11:20" ht="15.75">
      <c r="K198" s="11" t="str">
        <f t="shared" si="12"/>
        <v/>
      </c>
      <c r="L198" s="11" t="str">
        <f t="shared" si="17"/>
        <v/>
      </c>
      <c r="M198" s="11" t="str" cm="1">
        <f t="array" ref="M198">_xlfn.IFS(H198="","",RIGHT(H198,2) = "PM",LEFT(H198,5)*1,TRUE,H198*1)</f>
        <v/>
      </c>
      <c r="N198" s="11" t="str">
        <f t="shared" si="13"/>
        <v/>
      </c>
      <c r="O198" s="11" t="str" cm="1">
        <f t="array" ref="O198">_xlfn.IFS(_xlfn.MINIFS(M:M,D:D,D198,E:E,E198,A:A,A198)=TIME(0,0,0),"",TRUE,_xlfn.MINIFS(M:M,D:D,D198,E:E,E198,A:A,A198))</f>
        <v/>
      </c>
      <c r="P198" s="11" t="str" cm="1">
        <f t="array" ref="P198">_xlfn.IFS(_xlfn.MAXIFS(M:M,D:D,D198,E:E,E198,A:A,A198)=TIME(0,0,0),"",TRUE,_xlfn.MAXIFS(M:M,D:D,D198,E:E,E198,A:A,A198))</f>
        <v/>
      </c>
      <c r="Q198" s="11" t="str">
        <f t="shared" si="14"/>
        <v/>
      </c>
      <c r="R198" s="11" t="str" cm="1">
        <f t="array" ref="R198">IFERROR(_xlfn.IFS(AND(COUNTIF($D198,"*9 hole comp"),$K198&gt;$AA$2,$L198-$Q198+$W$6&gt;$AA$4),"2 strokes",AND(COUNTIF($D198,"*9 hole comp"),$K198&gt;$Y$2,$L198-$Q198+$W$6&gt;$Y$4),"1 stroke",AND(COUNTIF($D198,"*tee comp"),$K198&gt;$AA$3,$L198-$Q198+$W$6&gt;$AA$4),"2 strokes",AND(COUNTIF($D198,"*tee comp"),$K198&gt;$Y$3,$L198-$Q198+$W$6&gt;$Y$4),"1 stroke",TRUE,""),"")</f>
        <v/>
      </c>
      <c r="S198" s="5" t="str">
        <f t="shared" si="15"/>
        <v/>
      </c>
      <c r="T198" s="12" t="str">
        <f t="shared" si="16"/>
        <v/>
      </c>
    </row>
    <row r="199" spans="11:20" ht="15.75">
      <c r="K199" s="11" t="str">
        <f t="shared" si="12"/>
        <v/>
      </c>
      <c r="L199" s="11" t="str">
        <f t="shared" si="17"/>
        <v/>
      </c>
      <c r="M199" s="11" t="str" cm="1">
        <f t="array" ref="M199">_xlfn.IFS(H199="","",RIGHT(H199,2) = "PM",LEFT(H199,5)*1,TRUE,H199*1)</f>
        <v/>
      </c>
      <c r="N199" s="11" t="str">
        <f t="shared" si="13"/>
        <v/>
      </c>
      <c r="O199" s="11" t="str" cm="1">
        <f t="array" ref="O199">_xlfn.IFS(_xlfn.MINIFS(M:M,D:D,D199,E:E,E199,A:A,A199)=TIME(0,0,0),"",TRUE,_xlfn.MINIFS(M:M,D:D,D199,E:E,E199,A:A,A199))</f>
        <v/>
      </c>
      <c r="P199" s="11" t="str" cm="1">
        <f t="array" ref="P199">_xlfn.IFS(_xlfn.MAXIFS(M:M,D:D,D199,E:E,E199,A:A,A199)=TIME(0,0,0),"",TRUE,_xlfn.MAXIFS(M:M,D:D,D199,E:E,E199,A:A,A199))</f>
        <v/>
      </c>
      <c r="Q199" s="11" t="str">
        <f t="shared" si="14"/>
        <v/>
      </c>
      <c r="R199" s="11" t="str" cm="1">
        <f t="array" ref="R199">IFERROR(_xlfn.IFS(AND(COUNTIF($D199,"*9 hole comp"),$K199&gt;$AA$2,$L199-$Q199+$W$6&gt;$AA$4),"2 strokes",AND(COUNTIF($D199,"*9 hole comp"),$K199&gt;$Y$2,$L199-$Q199+$W$6&gt;$Y$4),"1 stroke",AND(COUNTIF($D199,"*tee comp"),$K199&gt;$AA$3,$L199-$Q199+$W$6&gt;$AA$4),"2 strokes",AND(COUNTIF($D199,"*tee comp"),$K199&gt;$Y$3,$L199-$Q199+$W$6&gt;$Y$4),"1 stroke",TRUE,""),"")</f>
        <v/>
      </c>
      <c r="S199" s="5" t="str">
        <f t="shared" si="15"/>
        <v/>
      </c>
      <c r="T199" s="12" t="str">
        <f t="shared" si="16"/>
        <v/>
      </c>
    </row>
    <row r="200" spans="11:20" ht="15.75">
      <c r="K200" s="11" t="str">
        <f t="shared" si="12"/>
        <v/>
      </c>
      <c r="L200" s="11" t="str">
        <f t="shared" si="17"/>
        <v/>
      </c>
      <c r="M200" s="11" t="str" cm="1">
        <f t="array" ref="M200">_xlfn.IFS(H200="","",RIGHT(H200,2) = "PM",LEFT(H200,5)*1,TRUE,H200*1)</f>
        <v/>
      </c>
      <c r="N200" s="11" t="str">
        <f t="shared" si="13"/>
        <v/>
      </c>
      <c r="O200" s="11" t="str" cm="1">
        <f t="array" ref="O200">_xlfn.IFS(_xlfn.MINIFS(M:M,D:D,D200,E:E,E200,A:A,A200)=TIME(0,0,0),"",TRUE,_xlfn.MINIFS(M:M,D:D,D200,E:E,E200,A:A,A200))</f>
        <v/>
      </c>
      <c r="P200" s="11" t="str" cm="1">
        <f t="array" ref="P200">_xlfn.IFS(_xlfn.MAXIFS(M:M,D:D,D200,E:E,E200,A:A,A200)=TIME(0,0,0),"",TRUE,_xlfn.MAXIFS(M:M,D:D,D200,E:E,E200,A:A,A200))</f>
        <v/>
      </c>
      <c r="Q200" s="11" t="str">
        <f t="shared" si="14"/>
        <v/>
      </c>
      <c r="R200" s="11" t="str" cm="1">
        <f t="array" ref="R200">IFERROR(_xlfn.IFS(AND(COUNTIF($D200,"*9 hole comp"),$K200&gt;$AA$2,$L200-$Q200+$W$6&gt;$AA$4),"2 strokes",AND(COUNTIF($D200,"*9 hole comp"),$K200&gt;$Y$2,$L200-$Q200+$W$6&gt;$Y$4),"1 stroke",AND(COUNTIF($D200,"*tee comp"),$K200&gt;$AA$3,$L200-$Q200+$W$6&gt;$AA$4),"2 strokes",AND(COUNTIF($D200,"*tee comp"),$K200&gt;$Y$3,$L200-$Q200+$W$6&gt;$Y$4),"1 stroke",TRUE,""),"")</f>
        <v/>
      </c>
      <c r="S200" s="5" t="str">
        <f t="shared" si="15"/>
        <v/>
      </c>
      <c r="T200" s="12" t="str">
        <f t="shared" si="16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Iain Gallacher</cp:lastModifiedBy>
  <cp:revision/>
  <dcterms:created xsi:type="dcterms:W3CDTF">2024-09-06T23:33:53Z</dcterms:created>
  <dcterms:modified xsi:type="dcterms:W3CDTF">2024-09-08T09:26:13Z</dcterms:modified>
  <cp:category/>
  <cp:contentStatus/>
</cp:coreProperties>
</file>