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04"/>
  <workbookPr/>
  <xr:revisionPtr revIDLastSave="13" documentId="11_0B1D56BE9CDCCE836B02CE7A5FB0D4A9BBFD1C62" xr6:coauthVersionLast="47" xr6:coauthVersionMax="47" xr10:uidLastSave="{5514F25D-CC41-474B-8783-D65BE0701ECE}"/>
  <bookViews>
    <workbookView xWindow="240" yWindow="105" windowWidth="14805" windowHeight="8010" xr2:uid="{00000000-000D-0000-FFFF-FFFF00000000}"/>
  </bookViews>
  <sheets>
    <sheet name="8 Sept 24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00" i="2" l="1"/>
  <c r="L200" i="2" a="1"/>
  <c r="L200" i="2" s="1"/>
  <c r="K200" i="2" a="1"/>
  <c r="K200" i="2" s="1"/>
  <c r="J200" i="2"/>
  <c r="I200" i="2" a="1"/>
  <c r="I200" i="2" s="1"/>
  <c r="H200" i="2"/>
  <c r="G200" i="2"/>
  <c r="M199" i="2"/>
  <c r="L199" i="2" a="1"/>
  <c r="L199" i="2" s="1"/>
  <c r="K199" i="2" a="1"/>
  <c r="K199" i="2" s="1"/>
  <c r="J199" i="2"/>
  <c r="I199" i="2" a="1"/>
  <c r="I199" i="2" s="1"/>
  <c r="H199" i="2"/>
  <c r="G199" i="2"/>
  <c r="M198" i="2"/>
  <c r="L198" i="2" a="1"/>
  <c r="L198" i="2" s="1"/>
  <c r="K198" i="2" a="1"/>
  <c r="K198" i="2" s="1"/>
  <c r="J198" i="2"/>
  <c r="I198" i="2" a="1"/>
  <c r="I198" i="2" s="1"/>
  <c r="H198" i="2"/>
  <c r="G198" i="2"/>
  <c r="M197" i="2"/>
  <c r="L197" i="2" a="1"/>
  <c r="L197" i="2" s="1"/>
  <c r="K197" i="2" a="1"/>
  <c r="K197" i="2" s="1"/>
  <c r="J197" i="2"/>
  <c r="I197" i="2" a="1"/>
  <c r="I197" i="2" s="1"/>
  <c r="H197" i="2"/>
  <c r="G197" i="2"/>
  <c r="M196" i="2"/>
  <c r="L196" i="2" a="1"/>
  <c r="L196" i="2" s="1"/>
  <c r="K196" i="2" a="1"/>
  <c r="K196" i="2" s="1"/>
  <c r="J196" i="2"/>
  <c r="I196" i="2" a="1"/>
  <c r="I196" i="2" s="1"/>
  <c r="H196" i="2"/>
  <c r="G196" i="2"/>
  <c r="M195" i="2"/>
  <c r="L195" i="2" a="1"/>
  <c r="L195" i="2" s="1"/>
  <c r="K195" i="2" a="1"/>
  <c r="K195" i="2" s="1"/>
  <c r="J195" i="2"/>
  <c r="I195" i="2" a="1"/>
  <c r="I195" i="2" s="1"/>
  <c r="H195" i="2"/>
  <c r="G195" i="2"/>
  <c r="M194" i="2"/>
  <c r="L194" i="2" a="1"/>
  <c r="L194" i="2" s="1"/>
  <c r="K194" i="2" a="1"/>
  <c r="K194" i="2" s="1"/>
  <c r="J194" i="2"/>
  <c r="I194" i="2" a="1"/>
  <c r="I194" i="2" s="1"/>
  <c r="H194" i="2"/>
  <c r="G194" i="2"/>
  <c r="M193" i="2"/>
  <c r="L193" i="2" a="1"/>
  <c r="L193" i="2" s="1"/>
  <c r="K193" i="2" a="1"/>
  <c r="K193" i="2" s="1"/>
  <c r="J193" i="2"/>
  <c r="I193" i="2" a="1"/>
  <c r="I193" i="2" s="1"/>
  <c r="H193" i="2"/>
  <c r="G193" i="2"/>
  <c r="M192" i="2"/>
  <c r="L192" i="2" a="1"/>
  <c r="L192" i="2" s="1"/>
  <c r="K192" i="2" a="1"/>
  <c r="K192" i="2" s="1"/>
  <c r="J192" i="2"/>
  <c r="I192" i="2" a="1"/>
  <c r="I192" i="2" s="1"/>
  <c r="H192" i="2"/>
  <c r="G192" i="2"/>
  <c r="M191" i="2"/>
  <c r="L191" i="2" a="1"/>
  <c r="L191" i="2" s="1"/>
  <c r="K191" i="2" a="1"/>
  <c r="K191" i="2" s="1"/>
  <c r="J191" i="2"/>
  <c r="I191" i="2" a="1"/>
  <c r="I191" i="2" s="1"/>
  <c r="H191" i="2"/>
  <c r="G191" i="2"/>
  <c r="M190" i="2"/>
  <c r="L190" i="2" a="1"/>
  <c r="L190" i="2" s="1"/>
  <c r="K190" i="2" a="1"/>
  <c r="K190" i="2" s="1"/>
  <c r="J190" i="2"/>
  <c r="I190" i="2" a="1"/>
  <c r="I190" i="2" s="1"/>
  <c r="H190" i="2"/>
  <c r="G190" i="2"/>
  <c r="M189" i="2"/>
  <c r="L189" i="2" a="1"/>
  <c r="L189" i="2" s="1"/>
  <c r="K189" i="2" a="1"/>
  <c r="K189" i="2" s="1"/>
  <c r="J189" i="2"/>
  <c r="I189" i="2" a="1"/>
  <c r="I189" i="2" s="1"/>
  <c r="H189" i="2"/>
  <c r="G189" i="2"/>
  <c r="M188" i="2"/>
  <c r="L188" i="2" a="1"/>
  <c r="L188" i="2" s="1"/>
  <c r="K188" i="2" a="1"/>
  <c r="K188" i="2" s="1"/>
  <c r="J188" i="2"/>
  <c r="I188" i="2" a="1"/>
  <c r="I188" i="2" s="1"/>
  <c r="H188" i="2"/>
  <c r="G188" i="2"/>
  <c r="M187" i="2"/>
  <c r="L187" i="2" a="1"/>
  <c r="L187" i="2" s="1"/>
  <c r="K187" i="2" a="1"/>
  <c r="K187" i="2" s="1"/>
  <c r="J187" i="2"/>
  <c r="I187" i="2" a="1"/>
  <c r="I187" i="2" s="1"/>
  <c r="H187" i="2"/>
  <c r="G187" i="2"/>
  <c r="M186" i="2"/>
  <c r="L186" i="2" a="1"/>
  <c r="L186" i="2" s="1"/>
  <c r="K186" i="2" a="1"/>
  <c r="K186" i="2" s="1"/>
  <c r="J186" i="2"/>
  <c r="I186" i="2" a="1"/>
  <c r="I186" i="2" s="1"/>
  <c r="H186" i="2"/>
  <c r="G186" i="2"/>
  <c r="M185" i="2"/>
  <c r="L185" i="2" a="1"/>
  <c r="L185" i="2" s="1"/>
  <c r="K185" i="2" a="1"/>
  <c r="K185" i="2" s="1"/>
  <c r="J185" i="2"/>
  <c r="I185" i="2" a="1"/>
  <c r="I185" i="2" s="1"/>
  <c r="H185" i="2"/>
  <c r="G185" i="2"/>
  <c r="M184" i="2"/>
  <c r="L184" i="2" a="1"/>
  <c r="L184" i="2" s="1"/>
  <c r="K184" i="2" a="1"/>
  <c r="K184" i="2" s="1"/>
  <c r="J184" i="2"/>
  <c r="I184" i="2" a="1"/>
  <c r="I184" i="2" s="1"/>
  <c r="H184" i="2"/>
  <c r="G184" i="2"/>
  <c r="M183" i="2"/>
  <c r="L183" i="2" a="1"/>
  <c r="L183" i="2" s="1"/>
  <c r="K183" i="2" a="1"/>
  <c r="K183" i="2" s="1"/>
  <c r="J183" i="2"/>
  <c r="I183" i="2" a="1"/>
  <c r="I183" i="2" s="1"/>
  <c r="H183" i="2"/>
  <c r="G183" i="2"/>
  <c r="M182" i="2"/>
  <c r="L182" i="2" a="1"/>
  <c r="L182" i="2" s="1"/>
  <c r="K182" i="2" a="1"/>
  <c r="K182" i="2" s="1"/>
  <c r="J182" i="2"/>
  <c r="I182" i="2" a="1"/>
  <c r="I182" i="2" s="1"/>
  <c r="H182" i="2"/>
  <c r="G182" i="2"/>
  <c r="M181" i="2"/>
  <c r="L181" i="2" a="1"/>
  <c r="L181" i="2" s="1"/>
  <c r="K181" i="2" a="1"/>
  <c r="K181" i="2" s="1"/>
  <c r="J181" i="2"/>
  <c r="I181" i="2" a="1"/>
  <c r="I181" i="2" s="1"/>
  <c r="H181" i="2"/>
  <c r="G181" i="2"/>
  <c r="M180" i="2"/>
  <c r="L180" i="2" a="1"/>
  <c r="L180" i="2" s="1"/>
  <c r="K180" i="2" a="1"/>
  <c r="K180" i="2" s="1"/>
  <c r="J180" i="2"/>
  <c r="I180" i="2" a="1"/>
  <c r="I180" i="2" s="1"/>
  <c r="H180" i="2"/>
  <c r="G180" i="2"/>
  <c r="M179" i="2"/>
  <c r="L179" i="2" a="1"/>
  <c r="L179" i="2" s="1"/>
  <c r="K179" i="2" a="1"/>
  <c r="K179" i="2" s="1"/>
  <c r="J179" i="2"/>
  <c r="I179" i="2" a="1"/>
  <c r="I179" i="2" s="1"/>
  <c r="H179" i="2"/>
  <c r="G179" i="2"/>
  <c r="M178" i="2"/>
  <c r="L178" i="2" a="1"/>
  <c r="L178" i="2" s="1"/>
  <c r="K178" i="2" a="1"/>
  <c r="K178" i="2" s="1"/>
  <c r="J178" i="2"/>
  <c r="I178" i="2" a="1"/>
  <c r="I178" i="2" s="1"/>
  <c r="H178" i="2"/>
  <c r="G178" i="2"/>
  <c r="M177" i="2"/>
  <c r="L177" i="2" a="1"/>
  <c r="L177" i="2" s="1"/>
  <c r="K177" i="2" a="1"/>
  <c r="K177" i="2" s="1"/>
  <c r="J177" i="2"/>
  <c r="I177" i="2" a="1"/>
  <c r="I177" i="2" s="1"/>
  <c r="H177" i="2"/>
  <c r="G177" i="2"/>
  <c r="M176" i="2"/>
  <c r="L176" i="2" a="1"/>
  <c r="L176" i="2" s="1"/>
  <c r="K176" i="2" a="1"/>
  <c r="K176" i="2" s="1"/>
  <c r="J176" i="2"/>
  <c r="I176" i="2" a="1"/>
  <c r="I176" i="2" s="1"/>
  <c r="H176" i="2"/>
  <c r="G176" i="2"/>
  <c r="M175" i="2"/>
  <c r="L175" i="2" a="1"/>
  <c r="L175" i="2" s="1"/>
  <c r="K175" i="2" a="1"/>
  <c r="K175" i="2" s="1"/>
  <c r="J175" i="2"/>
  <c r="I175" i="2" a="1"/>
  <c r="I175" i="2" s="1"/>
  <c r="H175" i="2"/>
  <c r="G175" i="2"/>
  <c r="M174" i="2"/>
  <c r="L174" i="2" a="1"/>
  <c r="L174" i="2" s="1"/>
  <c r="K174" i="2" a="1"/>
  <c r="K174" i="2" s="1"/>
  <c r="J174" i="2"/>
  <c r="I174" i="2" a="1"/>
  <c r="I174" i="2" s="1"/>
  <c r="H174" i="2"/>
  <c r="G174" i="2"/>
  <c r="M173" i="2"/>
  <c r="L173" i="2" a="1"/>
  <c r="L173" i="2" s="1"/>
  <c r="K173" i="2" a="1"/>
  <c r="K173" i="2" s="1"/>
  <c r="J173" i="2"/>
  <c r="I173" i="2" a="1"/>
  <c r="I173" i="2" s="1"/>
  <c r="H173" i="2"/>
  <c r="G173" i="2"/>
  <c r="M172" i="2"/>
  <c r="L172" i="2" a="1"/>
  <c r="L172" i="2" s="1"/>
  <c r="K172" i="2" a="1"/>
  <c r="K172" i="2" s="1"/>
  <c r="J172" i="2"/>
  <c r="I172" i="2" a="1"/>
  <c r="I172" i="2" s="1"/>
  <c r="H172" i="2"/>
  <c r="G172" i="2"/>
  <c r="M171" i="2"/>
  <c r="L171" i="2" a="1"/>
  <c r="L171" i="2" s="1"/>
  <c r="K171" i="2" a="1"/>
  <c r="K171" i="2" s="1"/>
  <c r="J171" i="2"/>
  <c r="I171" i="2" a="1"/>
  <c r="I171" i="2" s="1"/>
  <c r="H171" i="2"/>
  <c r="G171" i="2"/>
  <c r="M170" i="2"/>
  <c r="L170" i="2" a="1"/>
  <c r="L170" i="2" s="1"/>
  <c r="K170" i="2" a="1"/>
  <c r="K170" i="2" s="1"/>
  <c r="J170" i="2"/>
  <c r="I170" i="2" a="1"/>
  <c r="I170" i="2" s="1"/>
  <c r="H170" i="2"/>
  <c r="G170" i="2"/>
  <c r="M169" i="2"/>
  <c r="L169" i="2" a="1"/>
  <c r="L169" i="2" s="1"/>
  <c r="K169" i="2" a="1"/>
  <c r="K169" i="2" s="1"/>
  <c r="J169" i="2"/>
  <c r="I169" i="2" a="1"/>
  <c r="I169" i="2" s="1"/>
  <c r="H169" i="2"/>
  <c r="G169" i="2"/>
  <c r="M168" i="2"/>
  <c r="L168" i="2" a="1"/>
  <c r="L168" i="2" s="1"/>
  <c r="K168" i="2" a="1"/>
  <c r="K168" i="2" s="1"/>
  <c r="J168" i="2"/>
  <c r="I168" i="2" a="1"/>
  <c r="I168" i="2" s="1"/>
  <c r="H168" i="2"/>
  <c r="G168" i="2"/>
  <c r="M167" i="2"/>
  <c r="L167" i="2" a="1"/>
  <c r="L167" i="2" s="1"/>
  <c r="K167" i="2" a="1"/>
  <c r="K167" i="2" s="1"/>
  <c r="J167" i="2"/>
  <c r="I167" i="2" a="1"/>
  <c r="I167" i="2" s="1"/>
  <c r="H167" i="2"/>
  <c r="G167" i="2"/>
  <c r="M166" i="2"/>
  <c r="L166" i="2" a="1"/>
  <c r="L166" i="2" s="1"/>
  <c r="K166" i="2" a="1"/>
  <c r="K166" i="2" s="1"/>
  <c r="J166" i="2"/>
  <c r="I166" i="2" a="1"/>
  <c r="I166" i="2" s="1"/>
  <c r="H166" i="2"/>
  <c r="G166" i="2"/>
  <c r="M165" i="2"/>
  <c r="L165" i="2" a="1"/>
  <c r="L165" i="2" s="1"/>
  <c r="K165" i="2" a="1"/>
  <c r="K165" i="2" s="1"/>
  <c r="J165" i="2"/>
  <c r="I165" i="2" a="1"/>
  <c r="I165" i="2" s="1"/>
  <c r="H165" i="2"/>
  <c r="G165" i="2"/>
  <c r="M164" i="2"/>
  <c r="L164" i="2" a="1"/>
  <c r="L164" i="2" s="1"/>
  <c r="K164" i="2" a="1"/>
  <c r="K164" i="2" s="1"/>
  <c r="J164" i="2"/>
  <c r="I164" i="2" a="1"/>
  <c r="I164" i="2" s="1"/>
  <c r="H164" i="2"/>
  <c r="G164" i="2"/>
  <c r="M163" i="2"/>
  <c r="L163" i="2" a="1"/>
  <c r="L163" i="2" s="1"/>
  <c r="K163" i="2" a="1"/>
  <c r="K163" i="2" s="1"/>
  <c r="J163" i="2"/>
  <c r="I163" i="2" a="1"/>
  <c r="I163" i="2" s="1"/>
  <c r="H163" i="2"/>
  <c r="G163" i="2"/>
  <c r="M162" i="2"/>
  <c r="L162" i="2" a="1"/>
  <c r="L162" i="2" s="1"/>
  <c r="K162" i="2" a="1"/>
  <c r="K162" i="2" s="1"/>
  <c r="J162" i="2"/>
  <c r="I162" i="2" a="1"/>
  <c r="I162" i="2" s="1"/>
  <c r="H162" i="2"/>
  <c r="G162" i="2"/>
  <c r="M161" i="2"/>
  <c r="L161" i="2" a="1"/>
  <c r="L161" i="2" s="1"/>
  <c r="K161" i="2" a="1"/>
  <c r="K161" i="2" s="1"/>
  <c r="J161" i="2"/>
  <c r="I161" i="2" a="1"/>
  <c r="I161" i="2" s="1"/>
  <c r="H161" i="2"/>
  <c r="G161" i="2"/>
  <c r="M160" i="2"/>
  <c r="L160" i="2" a="1"/>
  <c r="L160" i="2" s="1"/>
  <c r="K160" i="2" a="1"/>
  <c r="K160" i="2" s="1"/>
  <c r="J160" i="2"/>
  <c r="I160" i="2" a="1"/>
  <c r="I160" i="2" s="1"/>
  <c r="H160" i="2"/>
  <c r="G160" i="2"/>
  <c r="M159" i="2"/>
  <c r="L159" i="2" a="1"/>
  <c r="L159" i="2" s="1"/>
  <c r="K159" i="2" a="1"/>
  <c r="K159" i="2" s="1"/>
  <c r="J159" i="2"/>
  <c r="I159" i="2" a="1"/>
  <c r="I159" i="2" s="1"/>
  <c r="H159" i="2"/>
  <c r="G159" i="2"/>
  <c r="M158" i="2"/>
  <c r="L158" i="2" a="1"/>
  <c r="L158" i="2" s="1"/>
  <c r="K158" i="2" a="1"/>
  <c r="K158" i="2" s="1"/>
  <c r="J158" i="2"/>
  <c r="I158" i="2" a="1"/>
  <c r="I158" i="2" s="1"/>
  <c r="H158" i="2"/>
  <c r="G158" i="2"/>
  <c r="M157" i="2"/>
  <c r="L157" i="2" a="1"/>
  <c r="L157" i="2" s="1"/>
  <c r="K157" i="2" a="1"/>
  <c r="K157" i="2" s="1"/>
  <c r="J157" i="2"/>
  <c r="I157" i="2" a="1"/>
  <c r="I157" i="2" s="1"/>
  <c r="H157" i="2"/>
  <c r="G157" i="2"/>
  <c r="M156" i="2"/>
  <c r="L156" i="2" a="1"/>
  <c r="L156" i="2" s="1"/>
  <c r="K156" i="2" a="1"/>
  <c r="K156" i="2" s="1"/>
  <c r="J156" i="2"/>
  <c r="I156" i="2" a="1"/>
  <c r="I156" i="2" s="1"/>
  <c r="H156" i="2"/>
  <c r="G156" i="2"/>
  <c r="M155" i="2"/>
  <c r="L155" i="2" a="1"/>
  <c r="L155" i="2" s="1"/>
  <c r="K155" i="2" a="1"/>
  <c r="K155" i="2" s="1"/>
  <c r="J155" i="2"/>
  <c r="I155" i="2" a="1"/>
  <c r="I155" i="2" s="1"/>
  <c r="H155" i="2"/>
  <c r="G155" i="2"/>
  <c r="M154" i="2"/>
  <c r="L154" i="2" a="1"/>
  <c r="L154" i="2" s="1"/>
  <c r="K154" i="2" a="1"/>
  <c r="K154" i="2" s="1"/>
  <c r="J154" i="2"/>
  <c r="I154" i="2" a="1"/>
  <c r="I154" i="2" s="1"/>
  <c r="H154" i="2"/>
  <c r="G154" i="2"/>
  <c r="M153" i="2"/>
  <c r="L153" i="2" a="1"/>
  <c r="L153" i="2" s="1"/>
  <c r="K153" i="2" a="1"/>
  <c r="K153" i="2" s="1"/>
  <c r="J153" i="2"/>
  <c r="I153" i="2" a="1"/>
  <c r="I153" i="2" s="1"/>
  <c r="H153" i="2"/>
  <c r="G153" i="2"/>
  <c r="M152" i="2"/>
  <c r="L152" i="2" a="1"/>
  <c r="L152" i="2" s="1"/>
  <c r="K152" i="2" a="1"/>
  <c r="K152" i="2" s="1"/>
  <c r="J152" i="2"/>
  <c r="I152" i="2" a="1"/>
  <c r="I152" i="2" s="1"/>
  <c r="H152" i="2"/>
  <c r="G152" i="2"/>
  <c r="M151" i="2"/>
  <c r="L151" i="2" a="1"/>
  <c r="L151" i="2" s="1"/>
  <c r="K151" i="2" a="1"/>
  <c r="K151" i="2" s="1"/>
  <c r="J151" i="2"/>
  <c r="I151" i="2" a="1"/>
  <c r="I151" i="2" s="1"/>
  <c r="H151" i="2"/>
  <c r="G151" i="2"/>
  <c r="M150" i="2"/>
  <c r="L150" i="2" a="1"/>
  <c r="L150" i="2" s="1"/>
  <c r="K150" i="2" a="1"/>
  <c r="K150" i="2" s="1"/>
  <c r="J150" i="2"/>
  <c r="I150" i="2" a="1"/>
  <c r="I150" i="2" s="1"/>
  <c r="H150" i="2"/>
  <c r="G150" i="2"/>
  <c r="M149" i="2"/>
  <c r="L149" i="2" a="1"/>
  <c r="L149" i="2" s="1"/>
  <c r="K149" i="2" a="1"/>
  <c r="K149" i="2" s="1"/>
  <c r="J149" i="2"/>
  <c r="I149" i="2" a="1"/>
  <c r="I149" i="2" s="1"/>
  <c r="H149" i="2"/>
  <c r="G149" i="2"/>
  <c r="M148" i="2"/>
  <c r="L148" i="2" a="1"/>
  <c r="L148" i="2" s="1"/>
  <c r="K148" i="2" a="1"/>
  <c r="K148" i="2" s="1"/>
  <c r="J148" i="2"/>
  <c r="I148" i="2" a="1"/>
  <c r="I148" i="2" s="1"/>
  <c r="H148" i="2"/>
  <c r="G148" i="2"/>
  <c r="M147" i="2"/>
  <c r="L147" i="2" a="1"/>
  <c r="L147" i="2" s="1"/>
  <c r="K147" i="2" a="1"/>
  <c r="K147" i="2" s="1"/>
  <c r="J147" i="2"/>
  <c r="I147" i="2" a="1"/>
  <c r="I147" i="2" s="1"/>
  <c r="H147" i="2"/>
  <c r="G147" i="2"/>
  <c r="M146" i="2"/>
  <c r="L146" i="2" a="1"/>
  <c r="L146" i="2" s="1"/>
  <c r="K146" i="2" a="1"/>
  <c r="K146" i="2" s="1"/>
  <c r="J146" i="2"/>
  <c r="I146" i="2" a="1"/>
  <c r="I146" i="2" s="1"/>
  <c r="H146" i="2"/>
  <c r="G146" i="2"/>
  <c r="M145" i="2"/>
  <c r="L145" i="2" a="1"/>
  <c r="L145" i="2" s="1"/>
  <c r="K145" i="2" a="1"/>
  <c r="K145" i="2" s="1"/>
  <c r="J145" i="2"/>
  <c r="I145" i="2" a="1"/>
  <c r="I145" i="2" s="1"/>
  <c r="H145" i="2"/>
  <c r="G145" i="2"/>
  <c r="M144" i="2"/>
  <c r="L144" i="2" a="1"/>
  <c r="L144" i="2" s="1"/>
  <c r="K144" i="2" a="1"/>
  <c r="K144" i="2" s="1"/>
  <c r="J144" i="2"/>
  <c r="I144" i="2" a="1"/>
  <c r="I144" i="2" s="1"/>
  <c r="H144" i="2"/>
  <c r="G144" i="2"/>
  <c r="M143" i="2"/>
  <c r="L143" i="2" a="1"/>
  <c r="L143" i="2" s="1"/>
  <c r="K143" i="2" a="1"/>
  <c r="K143" i="2" s="1"/>
  <c r="J143" i="2"/>
  <c r="I143" i="2" a="1"/>
  <c r="I143" i="2" s="1"/>
  <c r="H143" i="2"/>
  <c r="G143" i="2"/>
  <c r="M142" i="2"/>
  <c r="L142" i="2" a="1"/>
  <c r="L142" i="2" s="1"/>
  <c r="K142" i="2" a="1"/>
  <c r="K142" i="2" s="1"/>
  <c r="J142" i="2"/>
  <c r="I142" i="2" a="1"/>
  <c r="I142" i="2" s="1"/>
  <c r="H142" i="2"/>
  <c r="G142" i="2"/>
  <c r="M141" i="2"/>
  <c r="L141" i="2" a="1"/>
  <c r="L141" i="2" s="1"/>
  <c r="K141" i="2" a="1"/>
  <c r="K141" i="2" s="1"/>
  <c r="J141" i="2"/>
  <c r="I141" i="2" a="1"/>
  <c r="I141" i="2" s="1"/>
  <c r="H141" i="2"/>
  <c r="G141" i="2"/>
  <c r="M140" i="2"/>
  <c r="L140" i="2" a="1"/>
  <c r="L140" i="2" s="1"/>
  <c r="K140" i="2" a="1"/>
  <c r="K140" i="2" s="1"/>
  <c r="J140" i="2"/>
  <c r="I140" i="2" a="1"/>
  <c r="I140" i="2" s="1"/>
  <c r="H140" i="2"/>
  <c r="G140" i="2"/>
  <c r="M139" i="2"/>
  <c r="L139" i="2" a="1"/>
  <c r="L139" i="2" s="1"/>
  <c r="K139" i="2" a="1"/>
  <c r="K139" i="2" s="1"/>
  <c r="J139" i="2"/>
  <c r="I139" i="2" a="1"/>
  <c r="I139" i="2" s="1"/>
  <c r="H139" i="2"/>
  <c r="G139" i="2"/>
  <c r="M138" i="2"/>
  <c r="L138" i="2" a="1"/>
  <c r="L138" i="2" s="1"/>
  <c r="K138" i="2" a="1"/>
  <c r="K138" i="2" s="1"/>
  <c r="J138" i="2"/>
  <c r="I138" i="2" a="1"/>
  <c r="I138" i="2" s="1"/>
  <c r="H138" i="2"/>
  <c r="G138" i="2"/>
  <c r="M137" i="2"/>
  <c r="L137" i="2" a="1"/>
  <c r="L137" i="2" s="1"/>
  <c r="K137" i="2" a="1"/>
  <c r="K137" i="2" s="1"/>
  <c r="J137" i="2"/>
  <c r="I137" i="2" a="1"/>
  <c r="I137" i="2" s="1"/>
  <c r="H137" i="2"/>
  <c r="G137" i="2"/>
  <c r="M136" i="2"/>
  <c r="L136" i="2" a="1"/>
  <c r="L136" i="2" s="1"/>
  <c r="K136" i="2" a="1"/>
  <c r="K136" i="2" s="1"/>
  <c r="J136" i="2"/>
  <c r="I136" i="2" a="1"/>
  <c r="I136" i="2" s="1"/>
  <c r="H136" i="2"/>
  <c r="G136" i="2"/>
  <c r="M135" i="2"/>
  <c r="L135" i="2" a="1"/>
  <c r="L135" i="2" s="1"/>
  <c r="K135" i="2" a="1"/>
  <c r="K135" i="2" s="1"/>
  <c r="J135" i="2"/>
  <c r="I135" i="2" a="1"/>
  <c r="I135" i="2" s="1"/>
  <c r="H135" i="2"/>
  <c r="G135" i="2"/>
  <c r="M134" i="2"/>
  <c r="L134" i="2" a="1"/>
  <c r="L134" i="2" s="1"/>
  <c r="K134" i="2" a="1"/>
  <c r="K134" i="2" s="1"/>
  <c r="J134" i="2"/>
  <c r="I134" i="2" a="1"/>
  <c r="I134" i="2" s="1"/>
  <c r="H134" i="2"/>
  <c r="G134" i="2"/>
  <c r="M133" i="2"/>
  <c r="L133" i="2" a="1"/>
  <c r="L133" i="2" s="1"/>
  <c r="K133" i="2" a="1"/>
  <c r="K133" i="2" s="1"/>
  <c r="J133" i="2"/>
  <c r="I133" i="2" a="1"/>
  <c r="I133" i="2" s="1"/>
  <c r="H133" i="2"/>
  <c r="G133" i="2"/>
  <c r="M132" i="2"/>
  <c r="L132" i="2" a="1"/>
  <c r="L132" i="2" s="1"/>
  <c r="K132" i="2" a="1"/>
  <c r="K132" i="2" s="1"/>
  <c r="J132" i="2"/>
  <c r="I132" i="2" a="1"/>
  <c r="I132" i="2" s="1"/>
  <c r="H132" i="2"/>
  <c r="G132" i="2"/>
  <c r="M131" i="2"/>
  <c r="L131" i="2" a="1"/>
  <c r="L131" i="2" s="1"/>
  <c r="K131" i="2" a="1"/>
  <c r="K131" i="2" s="1"/>
  <c r="J131" i="2"/>
  <c r="I131" i="2" a="1"/>
  <c r="I131" i="2" s="1"/>
  <c r="H131" i="2"/>
  <c r="G131" i="2"/>
  <c r="M130" i="2"/>
  <c r="L130" i="2" a="1"/>
  <c r="L130" i="2" s="1"/>
  <c r="K130" i="2" a="1"/>
  <c r="K130" i="2" s="1"/>
  <c r="J130" i="2"/>
  <c r="I130" i="2" a="1"/>
  <c r="I130" i="2" s="1"/>
  <c r="H130" i="2"/>
  <c r="G130" i="2"/>
  <c r="M129" i="2"/>
  <c r="L129" i="2" a="1"/>
  <c r="L129" i="2" s="1"/>
  <c r="K129" i="2" a="1"/>
  <c r="K129" i="2" s="1"/>
  <c r="J129" i="2"/>
  <c r="I129" i="2" a="1"/>
  <c r="I129" i="2" s="1"/>
  <c r="H129" i="2"/>
  <c r="G129" i="2"/>
  <c r="M128" i="2"/>
  <c r="L128" i="2" a="1"/>
  <c r="L128" i="2" s="1"/>
  <c r="K128" i="2" a="1"/>
  <c r="K128" i="2" s="1"/>
  <c r="J128" i="2"/>
  <c r="I128" i="2" a="1"/>
  <c r="I128" i="2" s="1"/>
  <c r="H128" i="2"/>
  <c r="G128" i="2"/>
  <c r="M127" i="2"/>
  <c r="L127" i="2" a="1"/>
  <c r="L127" i="2" s="1"/>
  <c r="K127" i="2" a="1"/>
  <c r="K127" i="2" s="1"/>
  <c r="J127" i="2"/>
  <c r="I127" i="2" a="1"/>
  <c r="I127" i="2" s="1"/>
  <c r="H127" i="2"/>
  <c r="G127" i="2"/>
  <c r="M126" i="2"/>
  <c r="L126" i="2" a="1"/>
  <c r="L126" i="2" s="1"/>
  <c r="K126" i="2" a="1"/>
  <c r="K126" i="2" s="1"/>
  <c r="J126" i="2"/>
  <c r="I126" i="2" a="1"/>
  <c r="I126" i="2" s="1"/>
  <c r="H126" i="2"/>
  <c r="G126" i="2"/>
  <c r="M125" i="2"/>
  <c r="L125" i="2" a="1"/>
  <c r="L125" i="2" s="1"/>
  <c r="K125" i="2" a="1"/>
  <c r="K125" i="2" s="1"/>
  <c r="J125" i="2"/>
  <c r="I125" i="2" a="1"/>
  <c r="I125" i="2" s="1"/>
  <c r="H125" i="2"/>
  <c r="G125" i="2"/>
  <c r="M124" i="2"/>
  <c r="L124" i="2" a="1"/>
  <c r="L124" i="2" s="1"/>
  <c r="K124" i="2" a="1"/>
  <c r="K124" i="2" s="1"/>
  <c r="J124" i="2"/>
  <c r="I124" i="2" a="1"/>
  <c r="I124" i="2" s="1"/>
  <c r="H124" i="2"/>
  <c r="G124" i="2"/>
  <c r="M123" i="2"/>
  <c r="L123" i="2" a="1"/>
  <c r="L123" i="2" s="1"/>
  <c r="K123" i="2" a="1"/>
  <c r="K123" i="2" s="1"/>
  <c r="J123" i="2"/>
  <c r="I123" i="2" a="1"/>
  <c r="I123" i="2" s="1"/>
  <c r="H123" i="2"/>
  <c r="G123" i="2"/>
  <c r="M122" i="2"/>
  <c r="L122" i="2" a="1"/>
  <c r="L122" i="2" s="1"/>
  <c r="K122" i="2" a="1"/>
  <c r="K122" i="2" s="1"/>
  <c r="J122" i="2"/>
  <c r="I122" i="2" a="1"/>
  <c r="I122" i="2" s="1"/>
  <c r="H122" i="2"/>
  <c r="G122" i="2"/>
  <c r="M121" i="2"/>
  <c r="L121" i="2" a="1"/>
  <c r="L121" i="2" s="1"/>
  <c r="K121" i="2" a="1"/>
  <c r="K121" i="2" s="1"/>
  <c r="J121" i="2"/>
  <c r="I121" i="2" a="1"/>
  <c r="I121" i="2" s="1"/>
  <c r="H121" i="2"/>
  <c r="G121" i="2"/>
  <c r="M120" i="2"/>
  <c r="L120" i="2" a="1"/>
  <c r="L120" i="2" s="1"/>
  <c r="K120" i="2" a="1"/>
  <c r="K120" i="2" s="1"/>
  <c r="J120" i="2"/>
  <c r="I120" i="2" a="1"/>
  <c r="I120" i="2" s="1"/>
  <c r="H120" i="2"/>
  <c r="G120" i="2"/>
  <c r="M119" i="2"/>
  <c r="L119" i="2" a="1"/>
  <c r="L119" i="2" s="1"/>
  <c r="K119" i="2" a="1"/>
  <c r="K119" i="2" s="1"/>
  <c r="J119" i="2"/>
  <c r="I119" i="2" a="1"/>
  <c r="I119" i="2" s="1"/>
  <c r="H119" i="2"/>
  <c r="G119" i="2"/>
  <c r="M118" i="2"/>
  <c r="L118" i="2" a="1"/>
  <c r="L118" i="2" s="1"/>
  <c r="K118" i="2" a="1"/>
  <c r="K118" i="2" s="1"/>
  <c r="J118" i="2"/>
  <c r="I118" i="2" a="1"/>
  <c r="I118" i="2" s="1"/>
  <c r="H118" i="2"/>
  <c r="G118" i="2"/>
  <c r="M117" i="2"/>
  <c r="L117" i="2" a="1"/>
  <c r="L117" i="2" s="1"/>
  <c r="K117" i="2" a="1"/>
  <c r="K117" i="2" s="1"/>
  <c r="J117" i="2"/>
  <c r="I117" i="2" a="1"/>
  <c r="I117" i="2" s="1"/>
  <c r="H117" i="2"/>
  <c r="G117" i="2"/>
  <c r="M116" i="2"/>
  <c r="L116" i="2" a="1"/>
  <c r="L116" i="2" s="1"/>
  <c r="K116" i="2" a="1"/>
  <c r="K116" i="2" s="1"/>
  <c r="J116" i="2"/>
  <c r="I116" i="2" a="1"/>
  <c r="I116" i="2" s="1"/>
  <c r="H116" i="2"/>
  <c r="G116" i="2"/>
  <c r="M115" i="2"/>
  <c r="L115" i="2" a="1"/>
  <c r="L115" i="2" s="1"/>
  <c r="K115" i="2" a="1"/>
  <c r="K115" i="2" s="1"/>
  <c r="J115" i="2"/>
  <c r="I115" i="2" a="1"/>
  <c r="I115" i="2" s="1"/>
  <c r="H115" i="2"/>
  <c r="G115" i="2"/>
  <c r="M114" i="2"/>
  <c r="L114" i="2" a="1"/>
  <c r="L114" i="2" s="1"/>
  <c r="K114" i="2" a="1"/>
  <c r="K114" i="2" s="1"/>
  <c r="J114" i="2"/>
  <c r="I114" i="2" a="1"/>
  <c r="I114" i="2" s="1"/>
  <c r="H114" i="2"/>
  <c r="G114" i="2"/>
  <c r="M113" i="2"/>
  <c r="L113" i="2" a="1"/>
  <c r="L113" i="2" s="1"/>
  <c r="K113" i="2" a="1"/>
  <c r="K113" i="2" s="1"/>
  <c r="J113" i="2"/>
  <c r="I113" i="2" a="1"/>
  <c r="I113" i="2" s="1"/>
  <c r="H113" i="2"/>
  <c r="G113" i="2"/>
  <c r="M112" i="2"/>
  <c r="L112" i="2" a="1"/>
  <c r="L112" i="2" s="1"/>
  <c r="K112" i="2" a="1"/>
  <c r="K112" i="2" s="1"/>
  <c r="J112" i="2"/>
  <c r="I112" i="2" a="1"/>
  <c r="I112" i="2" s="1"/>
  <c r="H112" i="2"/>
  <c r="G112" i="2"/>
  <c r="M111" i="2"/>
  <c r="L111" i="2" a="1"/>
  <c r="L111" i="2" s="1"/>
  <c r="K111" i="2" a="1"/>
  <c r="K111" i="2" s="1"/>
  <c r="J111" i="2"/>
  <c r="I111" i="2" a="1"/>
  <c r="I111" i="2" s="1"/>
  <c r="H111" i="2"/>
  <c r="G111" i="2"/>
  <c r="M110" i="2"/>
  <c r="L110" i="2" a="1"/>
  <c r="L110" i="2" s="1"/>
  <c r="K110" i="2" a="1"/>
  <c r="K110" i="2" s="1"/>
  <c r="J110" i="2"/>
  <c r="I110" i="2" a="1"/>
  <c r="I110" i="2" s="1"/>
  <c r="H110" i="2"/>
  <c r="G110" i="2"/>
  <c r="M109" i="2"/>
  <c r="L109" i="2" a="1"/>
  <c r="L109" i="2" s="1"/>
  <c r="K109" i="2" a="1"/>
  <c r="K109" i="2" s="1"/>
  <c r="J109" i="2"/>
  <c r="I109" i="2" a="1"/>
  <c r="I109" i="2" s="1"/>
  <c r="H109" i="2"/>
  <c r="G109" i="2"/>
  <c r="M108" i="2"/>
  <c r="L108" i="2" a="1"/>
  <c r="L108" i="2" s="1"/>
  <c r="K108" i="2" a="1"/>
  <c r="K108" i="2" s="1"/>
  <c r="J108" i="2"/>
  <c r="I108" i="2" a="1"/>
  <c r="I108" i="2" s="1"/>
  <c r="H108" i="2"/>
  <c r="G108" i="2"/>
  <c r="M107" i="2"/>
  <c r="L107" i="2" a="1"/>
  <c r="L107" i="2" s="1"/>
  <c r="K107" i="2" a="1"/>
  <c r="K107" i="2" s="1"/>
  <c r="J107" i="2"/>
  <c r="I107" i="2" a="1"/>
  <c r="I107" i="2" s="1"/>
  <c r="H107" i="2"/>
  <c r="G107" i="2"/>
  <c r="M106" i="2"/>
  <c r="L106" i="2" a="1"/>
  <c r="L106" i="2" s="1"/>
  <c r="K106" i="2" a="1"/>
  <c r="K106" i="2" s="1"/>
  <c r="J106" i="2"/>
  <c r="I106" i="2" a="1"/>
  <c r="I106" i="2" s="1"/>
  <c r="H106" i="2"/>
  <c r="G106" i="2"/>
  <c r="M105" i="2"/>
  <c r="L105" i="2" a="1"/>
  <c r="L105" i="2" s="1"/>
  <c r="K105" i="2" a="1"/>
  <c r="K105" i="2" s="1"/>
  <c r="J105" i="2"/>
  <c r="I105" i="2" a="1"/>
  <c r="I105" i="2" s="1"/>
  <c r="H105" i="2"/>
  <c r="G105" i="2"/>
  <c r="M104" i="2"/>
  <c r="L104" i="2" a="1"/>
  <c r="L104" i="2" s="1"/>
  <c r="K104" i="2" a="1"/>
  <c r="K104" i="2" s="1"/>
  <c r="J104" i="2"/>
  <c r="I104" i="2" a="1"/>
  <c r="I104" i="2" s="1"/>
  <c r="H104" i="2"/>
  <c r="G104" i="2"/>
  <c r="M103" i="2"/>
  <c r="L103" i="2" a="1"/>
  <c r="L103" i="2" s="1"/>
  <c r="K103" i="2" a="1"/>
  <c r="K103" i="2" s="1"/>
  <c r="J103" i="2"/>
  <c r="I103" i="2" a="1"/>
  <c r="I103" i="2" s="1"/>
  <c r="H103" i="2"/>
  <c r="G103" i="2"/>
  <c r="M102" i="2"/>
  <c r="L102" i="2" a="1"/>
  <c r="L102" i="2" s="1"/>
  <c r="K102" i="2" a="1"/>
  <c r="K102" i="2" s="1"/>
  <c r="J102" i="2"/>
  <c r="I102" i="2" a="1"/>
  <c r="I102" i="2" s="1"/>
  <c r="H102" i="2"/>
  <c r="G102" i="2"/>
  <c r="M101" i="2"/>
  <c r="L101" i="2" a="1"/>
  <c r="L101" i="2" s="1"/>
  <c r="K101" i="2" a="1"/>
  <c r="K101" i="2" s="1"/>
  <c r="J101" i="2"/>
  <c r="I101" i="2" a="1"/>
  <c r="I101" i="2" s="1"/>
  <c r="H101" i="2"/>
  <c r="G101" i="2"/>
  <c r="M100" i="2"/>
  <c r="L100" i="2" a="1"/>
  <c r="L100" i="2" s="1"/>
  <c r="K100" i="2" a="1"/>
  <c r="K100" i="2" s="1"/>
  <c r="J100" i="2"/>
  <c r="I100" i="2" a="1"/>
  <c r="I100" i="2" s="1"/>
  <c r="H100" i="2"/>
  <c r="G100" i="2"/>
  <c r="M99" i="2"/>
  <c r="L99" i="2" a="1"/>
  <c r="L99" i="2" s="1"/>
  <c r="K99" i="2" a="1"/>
  <c r="K99" i="2" s="1"/>
  <c r="J99" i="2"/>
  <c r="I99" i="2" a="1"/>
  <c r="I99" i="2" s="1"/>
  <c r="H99" i="2"/>
  <c r="G99" i="2"/>
  <c r="M98" i="2"/>
  <c r="L98" i="2" a="1"/>
  <c r="L98" i="2" s="1"/>
  <c r="K98" i="2" a="1"/>
  <c r="K98" i="2" s="1"/>
  <c r="J98" i="2"/>
  <c r="I98" i="2" a="1"/>
  <c r="I98" i="2" s="1"/>
  <c r="H98" i="2"/>
  <c r="G98" i="2"/>
  <c r="M97" i="2"/>
  <c r="L97" i="2" a="1"/>
  <c r="L97" i="2" s="1"/>
  <c r="K97" i="2" a="1"/>
  <c r="K97" i="2" s="1"/>
  <c r="J97" i="2"/>
  <c r="I97" i="2" a="1"/>
  <c r="I97" i="2" s="1"/>
  <c r="H97" i="2"/>
  <c r="G97" i="2"/>
  <c r="M96" i="2"/>
  <c r="L96" i="2" a="1"/>
  <c r="L96" i="2" s="1"/>
  <c r="K96" i="2" a="1"/>
  <c r="K96" i="2" s="1"/>
  <c r="J96" i="2"/>
  <c r="I96" i="2" a="1"/>
  <c r="I96" i="2" s="1"/>
  <c r="H96" i="2"/>
  <c r="G96" i="2"/>
  <c r="M95" i="2"/>
  <c r="L95" i="2" a="1"/>
  <c r="L95" i="2" s="1"/>
  <c r="K95" i="2" a="1"/>
  <c r="K95" i="2" s="1"/>
  <c r="J95" i="2"/>
  <c r="I95" i="2" a="1"/>
  <c r="I95" i="2" s="1"/>
  <c r="H95" i="2"/>
  <c r="G95" i="2"/>
  <c r="M94" i="2"/>
  <c r="L94" i="2" a="1"/>
  <c r="L94" i="2" s="1"/>
  <c r="K94" i="2" a="1"/>
  <c r="K94" i="2" s="1"/>
  <c r="J94" i="2"/>
  <c r="I94" i="2" a="1"/>
  <c r="I94" i="2" s="1"/>
  <c r="H94" i="2"/>
  <c r="G94" i="2"/>
  <c r="M93" i="2"/>
  <c r="L93" i="2" a="1"/>
  <c r="L93" i="2" s="1"/>
  <c r="K93" i="2" a="1"/>
  <c r="K93" i="2" s="1"/>
  <c r="J93" i="2"/>
  <c r="I93" i="2" a="1"/>
  <c r="I93" i="2" s="1"/>
  <c r="H93" i="2"/>
  <c r="G93" i="2"/>
  <c r="M92" i="2"/>
  <c r="L92" i="2" a="1"/>
  <c r="L92" i="2" s="1"/>
  <c r="K92" i="2" a="1"/>
  <c r="K92" i="2" s="1"/>
  <c r="J92" i="2"/>
  <c r="I92" i="2" a="1"/>
  <c r="I92" i="2" s="1"/>
  <c r="H92" i="2"/>
  <c r="G92" i="2"/>
  <c r="M91" i="2"/>
  <c r="L91" i="2" a="1"/>
  <c r="L91" i="2" s="1"/>
  <c r="K91" i="2" a="1"/>
  <c r="K91" i="2" s="1"/>
  <c r="J91" i="2"/>
  <c r="I91" i="2" a="1"/>
  <c r="I91" i="2" s="1"/>
  <c r="H91" i="2"/>
  <c r="G91" i="2"/>
  <c r="M90" i="2"/>
  <c r="L90" i="2" a="1"/>
  <c r="L90" i="2" s="1"/>
  <c r="K90" i="2" a="1"/>
  <c r="K90" i="2" s="1"/>
  <c r="J90" i="2"/>
  <c r="I90" i="2" a="1"/>
  <c r="I90" i="2" s="1"/>
  <c r="H90" i="2"/>
  <c r="G90" i="2"/>
  <c r="M89" i="2"/>
  <c r="L89" i="2" a="1"/>
  <c r="L89" i="2" s="1"/>
  <c r="K89" i="2" a="1"/>
  <c r="K89" i="2" s="1"/>
  <c r="J89" i="2"/>
  <c r="I89" i="2" a="1"/>
  <c r="I89" i="2" s="1"/>
  <c r="H89" i="2"/>
  <c r="G89" i="2"/>
  <c r="M88" i="2"/>
  <c r="L88" i="2" a="1"/>
  <c r="L88" i="2" s="1"/>
  <c r="K88" i="2" a="1"/>
  <c r="K88" i="2" s="1"/>
  <c r="J88" i="2"/>
  <c r="I88" i="2" a="1"/>
  <c r="I88" i="2" s="1"/>
  <c r="H88" i="2"/>
  <c r="G88" i="2"/>
  <c r="M87" i="2"/>
  <c r="L87" i="2" a="1"/>
  <c r="L87" i="2" s="1"/>
  <c r="K87" i="2" a="1"/>
  <c r="K87" i="2" s="1"/>
  <c r="J87" i="2"/>
  <c r="I87" i="2" a="1"/>
  <c r="I87" i="2" s="1"/>
  <c r="H87" i="2"/>
  <c r="G87" i="2"/>
  <c r="M86" i="2"/>
  <c r="L86" i="2" a="1"/>
  <c r="L86" i="2" s="1"/>
  <c r="K86" i="2" a="1"/>
  <c r="K86" i="2" s="1"/>
  <c r="J86" i="2"/>
  <c r="I86" i="2" a="1"/>
  <c r="I86" i="2" s="1"/>
  <c r="H86" i="2"/>
  <c r="G86" i="2"/>
  <c r="M85" i="2"/>
  <c r="L85" i="2" a="1"/>
  <c r="L85" i="2" s="1"/>
  <c r="K85" i="2" a="1"/>
  <c r="K85" i="2" s="1"/>
  <c r="J85" i="2"/>
  <c r="I85" i="2" a="1"/>
  <c r="I85" i="2" s="1"/>
  <c r="H85" i="2"/>
  <c r="G85" i="2"/>
  <c r="M84" i="2"/>
  <c r="L84" i="2" a="1"/>
  <c r="L84" i="2" s="1"/>
  <c r="K84" i="2" a="1"/>
  <c r="K84" i="2" s="1"/>
  <c r="J84" i="2"/>
  <c r="I84" i="2" a="1"/>
  <c r="I84" i="2" s="1"/>
  <c r="H84" i="2"/>
  <c r="G84" i="2"/>
  <c r="M83" i="2"/>
  <c r="L83" i="2" a="1"/>
  <c r="L83" i="2" s="1"/>
  <c r="K83" i="2" a="1"/>
  <c r="K83" i="2" s="1"/>
  <c r="J83" i="2"/>
  <c r="I83" i="2" a="1"/>
  <c r="I83" i="2" s="1"/>
  <c r="H83" i="2"/>
  <c r="G83" i="2"/>
  <c r="M82" i="2"/>
  <c r="L82" i="2" a="1"/>
  <c r="L82" i="2" s="1"/>
  <c r="K82" i="2" a="1"/>
  <c r="K82" i="2" s="1"/>
  <c r="J82" i="2"/>
  <c r="I82" i="2" a="1"/>
  <c r="I82" i="2" s="1"/>
  <c r="H82" i="2"/>
  <c r="G82" i="2"/>
  <c r="M81" i="2"/>
  <c r="L81" i="2" a="1"/>
  <c r="L81" i="2" s="1"/>
  <c r="K81" i="2" a="1"/>
  <c r="K81" i="2" s="1"/>
  <c r="J81" i="2"/>
  <c r="I81" i="2" a="1"/>
  <c r="I81" i="2" s="1"/>
  <c r="H81" i="2"/>
  <c r="G81" i="2"/>
  <c r="M80" i="2"/>
  <c r="L80" i="2" a="1"/>
  <c r="L80" i="2" s="1"/>
  <c r="K80" i="2" a="1"/>
  <c r="K80" i="2" s="1"/>
  <c r="J80" i="2"/>
  <c r="I80" i="2" a="1"/>
  <c r="I80" i="2" s="1"/>
  <c r="H80" i="2"/>
  <c r="G80" i="2"/>
  <c r="M79" i="2"/>
  <c r="L79" i="2" a="1"/>
  <c r="L79" i="2" s="1"/>
  <c r="K79" i="2" a="1"/>
  <c r="K79" i="2" s="1"/>
  <c r="J79" i="2"/>
  <c r="I79" i="2" a="1"/>
  <c r="I79" i="2" s="1"/>
  <c r="H79" i="2"/>
  <c r="G79" i="2"/>
  <c r="M78" i="2"/>
  <c r="L78" i="2" a="1"/>
  <c r="L78" i="2" s="1"/>
  <c r="K78" i="2" a="1"/>
  <c r="K78" i="2" s="1"/>
  <c r="J78" i="2"/>
  <c r="I78" i="2" a="1"/>
  <c r="I78" i="2" s="1"/>
  <c r="H78" i="2"/>
  <c r="G78" i="2"/>
  <c r="M77" i="2"/>
  <c r="L77" i="2" a="1"/>
  <c r="L77" i="2" s="1"/>
  <c r="K77" i="2" a="1"/>
  <c r="K77" i="2" s="1"/>
  <c r="J77" i="2"/>
  <c r="I77" i="2" a="1"/>
  <c r="I77" i="2" s="1"/>
  <c r="H77" i="2"/>
  <c r="G77" i="2"/>
  <c r="M76" i="2"/>
  <c r="L76" i="2" a="1"/>
  <c r="L76" i="2" s="1"/>
  <c r="K76" i="2" a="1"/>
  <c r="K76" i="2" s="1"/>
  <c r="J76" i="2"/>
  <c r="I76" i="2" a="1"/>
  <c r="I76" i="2" s="1"/>
  <c r="H76" i="2"/>
  <c r="G76" i="2"/>
  <c r="M75" i="2"/>
  <c r="L75" i="2" a="1"/>
  <c r="L75" i="2" s="1"/>
  <c r="K75" i="2" a="1"/>
  <c r="K75" i="2" s="1"/>
  <c r="J75" i="2"/>
  <c r="I75" i="2" a="1"/>
  <c r="I75" i="2" s="1"/>
  <c r="H75" i="2"/>
  <c r="G75" i="2"/>
  <c r="M74" i="2"/>
  <c r="L74" i="2" a="1"/>
  <c r="L74" i="2" s="1"/>
  <c r="K74" i="2" a="1"/>
  <c r="K74" i="2" s="1"/>
  <c r="J74" i="2"/>
  <c r="I74" i="2" a="1"/>
  <c r="I74" i="2" s="1"/>
  <c r="H74" i="2"/>
  <c r="G74" i="2"/>
  <c r="S2" i="2" l="1"/>
  <c r="S3" i="2"/>
  <c r="S4" i="2" l="1"/>
  <c r="N74" i="2" l="1" a="1"/>
  <c r="N74" i="2" s="1"/>
  <c r="N75" i="2" a="1"/>
  <c r="N75" i="2" s="1"/>
  <c r="N76" i="2" a="1"/>
  <c r="N76" i="2" s="1"/>
  <c r="N77" i="2" a="1"/>
  <c r="N77" i="2" s="1"/>
  <c r="N78" i="2" a="1"/>
  <c r="N78" i="2" s="1"/>
  <c r="N79" i="2" a="1"/>
  <c r="N79" i="2" s="1"/>
  <c r="N80" i="2" a="1"/>
  <c r="N80" i="2" s="1"/>
  <c r="N81" i="2" a="1"/>
  <c r="N81" i="2" s="1"/>
  <c r="N82" i="2" a="1"/>
  <c r="N82" i="2" s="1"/>
  <c r="N83" i="2" a="1"/>
  <c r="N83" i="2" s="1"/>
  <c r="N84" i="2" a="1"/>
  <c r="N84" i="2" s="1"/>
  <c r="N85" i="2" a="1"/>
  <c r="N85" i="2" s="1"/>
  <c r="N86" i="2" a="1"/>
  <c r="N86" i="2" s="1"/>
  <c r="N87" i="2" a="1"/>
  <c r="N87" i="2" s="1"/>
  <c r="N88" i="2" a="1"/>
  <c r="N88" i="2" s="1"/>
  <c r="N89" i="2" a="1"/>
  <c r="N89" i="2" s="1"/>
  <c r="N90" i="2" a="1"/>
  <c r="N90" i="2" s="1"/>
  <c r="N91" i="2" a="1"/>
  <c r="N91" i="2" s="1"/>
  <c r="N92" i="2" a="1"/>
  <c r="N92" i="2" s="1"/>
  <c r="N93" i="2" a="1"/>
  <c r="N93" i="2" s="1"/>
  <c r="N94" i="2" a="1"/>
  <c r="N94" i="2" s="1"/>
  <c r="N95" i="2" a="1"/>
  <c r="N95" i="2" s="1"/>
  <c r="N96" i="2" a="1"/>
  <c r="N96" i="2" s="1"/>
  <c r="N97" i="2" a="1"/>
  <c r="N97" i="2" s="1"/>
  <c r="N98" i="2" a="1"/>
  <c r="N98" i="2" s="1"/>
  <c r="N99" i="2" a="1"/>
  <c r="N99" i="2" s="1"/>
  <c r="N100" i="2" a="1"/>
  <c r="N100" i="2" s="1"/>
  <c r="N101" i="2" a="1"/>
  <c r="N101" i="2" s="1"/>
  <c r="N102" i="2" a="1"/>
  <c r="N102" i="2" s="1"/>
  <c r="N103" i="2" a="1"/>
  <c r="N103" i="2" s="1"/>
  <c r="N104" i="2" a="1"/>
  <c r="N104" i="2" s="1"/>
  <c r="N105" i="2" a="1"/>
  <c r="N105" i="2" s="1"/>
  <c r="N106" i="2" a="1"/>
  <c r="N106" i="2" s="1"/>
  <c r="N107" i="2" a="1"/>
  <c r="N107" i="2" s="1"/>
  <c r="N108" i="2" a="1"/>
  <c r="N108" i="2" s="1"/>
  <c r="N109" i="2" a="1"/>
  <c r="N109" i="2" s="1"/>
  <c r="N110" i="2" a="1"/>
  <c r="N110" i="2" s="1"/>
  <c r="N111" i="2" a="1"/>
  <c r="N111" i="2" s="1"/>
  <c r="N112" i="2" a="1"/>
  <c r="N112" i="2" s="1"/>
  <c r="N113" i="2" a="1"/>
  <c r="N113" i="2" s="1"/>
  <c r="N114" i="2" a="1"/>
  <c r="N114" i="2" s="1"/>
  <c r="N115" i="2" a="1"/>
  <c r="N115" i="2" s="1"/>
  <c r="N116" i="2" a="1"/>
  <c r="N116" i="2" s="1"/>
  <c r="N117" i="2" a="1"/>
  <c r="N117" i="2" s="1"/>
  <c r="N118" i="2" a="1"/>
  <c r="N118" i="2" s="1"/>
  <c r="N119" i="2" a="1"/>
  <c r="N119" i="2" s="1"/>
  <c r="N120" i="2" a="1"/>
  <c r="N120" i="2" s="1"/>
  <c r="N121" i="2" a="1"/>
  <c r="N121" i="2" s="1"/>
  <c r="N122" i="2" a="1"/>
  <c r="N122" i="2" s="1"/>
  <c r="N123" i="2" a="1"/>
  <c r="N123" i="2" s="1"/>
  <c r="N124" i="2" a="1"/>
  <c r="N124" i="2" s="1"/>
  <c r="N125" i="2" a="1"/>
  <c r="N125" i="2" s="1"/>
  <c r="N126" i="2" a="1"/>
  <c r="N126" i="2" s="1"/>
  <c r="N127" i="2" a="1"/>
  <c r="N127" i="2" s="1"/>
  <c r="N128" i="2" a="1"/>
  <c r="N128" i="2" s="1"/>
  <c r="N129" i="2" a="1"/>
  <c r="N129" i="2" s="1"/>
  <c r="N130" i="2" a="1"/>
  <c r="N130" i="2" s="1"/>
  <c r="N131" i="2" a="1"/>
  <c r="N131" i="2" s="1"/>
  <c r="N132" i="2" a="1"/>
  <c r="N132" i="2" s="1"/>
  <c r="N133" i="2" a="1"/>
  <c r="N133" i="2" s="1"/>
  <c r="N134" i="2" a="1"/>
  <c r="N134" i="2" s="1"/>
  <c r="N135" i="2" a="1"/>
  <c r="N135" i="2" s="1"/>
  <c r="N136" i="2" a="1"/>
  <c r="N136" i="2" s="1"/>
  <c r="N137" i="2" a="1"/>
  <c r="N137" i="2" s="1"/>
  <c r="N138" i="2" a="1"/>
  <c r="N138" i="2" s="1"/>
  <c r="N139" i="2" a="1"/>
  <c r="N139" i="2" s="1"/>
  <c r="N140" i="2" a="1"/>
  <c r="N140" i="2" s="1"/>
  <c r="N141" i="2" a="1"/>
  <c r="N141" i="2" s="1"/>
  <c r="N142" i="2" a="1"/>
  <c r="N142" i="2" s="1"/>
  <c r="N143" i="2" a="1"/>
  <c r="N143" i="2" s="1"/>
  <c r="N144" i="2" a="1"/>
  <c r="N144" i="2" s="1"/>
  <c r="N145" i="2" a="1"/>
  <c r="N145" i="2" s="1"/>
  <c r="N146" i="2" a="1"/>
  <c r="N146" i="2" s="1"/>
  <c r="N147" i="2" a="1"/>
  <c r="N147" i="2" s="1"/>
  <c r="N148" i="2" a="1"/>
  <c r="N148" i="2" s="1"/>
  <c r="N149" i="2" a="1"/>
  <c r="N149" i="2" s="1"/>
  <c r="N150" i="2" a="1"/>
  <c r="N150" i="2" s="1"/>
  <c r="N151" i="2" a="1"/>
  <c r="N151" i="2" s="1"/>
  <c r="N152" i="2" a="1"/>
  <c r="N152" i="2" s="1"/>
  <c r="N153" i="2" a="1"/>
  <c r="N153" i="2" s="1"/>
  <c r="N154" i="2" a="1"/>
  <c r="N154" i="2" s="1"/>
  <c r="N155" i="2" a="1"/>
  <c r="N155" i="2" s="1"/>
  <c r="N156" i="2" a="1"/>
  <c r="N156" i="2" s="1"/>
  <c r="N157" i="2" a="1"/>
  <c r="N157" i="2" s="1"/>
  <c r="N158" i="2" a="1"/>
  <c r="N158" i="2" s="1"/>
  <c r="N159" i="2" a="1"/>
  <c r="N159" i="2" s="1"/>
  <c r="N160" i="2" a="1"/>
  <c r="N160" i="2" s="1"/>
  <c r="N161" i="2" a="1"/>
  <c r="N161" i="2" s="1"/>
  <c r="N162" i="2" a="1"/>
  <c r="N162" i="2" s="1"/>
  <c r="N163" i="2" a="1"/>
  <c r="N163" i="2" s="1"/>
  <c r="N164" i="2" a="1"/>
  <c r="N164" i="2" s="1"/>
  <c r="N165" i="2" a="1"/>
  <c r="N165" i="2" s="1"/>
  <c r="N166" i="2" a="1"/>
  <c r="N166" i="2" s="1"/>
  <c r="N167" i="2" a="1"/>
  <c r="N167" i="2" s="1"/>
  <c r="N168" i="2" a="1"/>
  <c r="N168" i="2" s="1"/>
  <c r="N169" i="2" a="1"/>
  <c r="N169" i="2" s="1"/>
  <c r="N170" i="2" a="1"/>
  <c r="N170" i="2" s="1"/>
  <c r="N171" i="2" a="1"/>
  <c r="N171" i="2" s="1"/>
  <c r="N172" i="2" a="1"/>
  <c r="N172" i="2" s="1"/>
  <c r="N173" i="2" a="1"/>
  <c r="N173" i="2" s="1"/>
  <c r="N174" i="2" a="1"/>
  <c r="N174" i="2" s="1"/>
  <c r="N175" i="2" a="1"/>
  <c r="N175" i="2" s="1"/>
  <c r="N176" i="2" a="1"/>
  <c r="N176" i="2" s="1"/>
  <c r="N177" i="2" a="1"/>
  <c r="N177" i="2" s="1"/>
  <c r="N178" i="2" a="1"/>
  <c r="N178" i="2" s="1"/>
  <c r="N179" i="2" a="1"/>
  <c r="N179" i="2" s="1"/>
  <c r="N180" i="2" a="1"/>
  <c r="N180" i="2" s="1"/>
  <c r="N181" i="2" a="1"/>
  <c r="N181" i="2" s="1"/>
  <c r="N182" i="2" a="1"/>
  <c r="N182" i="2" s="1"/>
  <c r="N183" i="2" a="1"/>
  <c r="N183" i="2" s="1"/>
  <c r="N184" i="2" a="1"/>
  <c r="N184" i="2" s="1"/>
  <c r="N185" i="2" a="1"/>
  <c r="N185" i="2" s="1"/>
  <c r="N186" i="2" a="1"/>
  <c r="N186" i="2" s="1"/>
  <c r="N187" i="2" a="1"/>
  <c r="N187" i="2" s="1"/>
  <c r="N188" i="2" a="1"/>
  <c r="N188" i="2" s="1"/>
  <c r="N189" i="2" a="1"/>
  <c r="N189" i="2" s="1"/>
  <c r="N190" i="2" a="1"/>
  <c r="N190" i="2" s="1"/>
  <c r="N191" i="2" a="1"/>
  <c r="N191" i="2" s="1"/>
  <c r="N192" i="2" a="1"/>
  <c r="N192" i="2" s="1"/>
  <c r="N193" i="2" a="1"/>
  <c r="N193" i="2" s="1"/>
  <c r="N194" i="2" a="1"/>
  <c r="N194" i="2" s="1"/>
  <c r="N195" i="2" a="1"/>
  <c r="N195" i="2" s="1"/>
  <c r="N196" i="2" a="1"/>
  <c r="N196" i="2" s="1"/>
  <c r="N197" i="2" a="1"/>
  <c r="N197" i="2" s="1"/>
  <c r="N198" i="2" a="1"/>
  <c r="N198" i="2" s="1"/>
  <c r="N199" i="2" a="1"/>
  <c r="N199" i="2" s="1"/>
  <c r="N200" i="2" a="1"/>
  <c r="N200" i="2" s="1"/>
  <c r="P72" i="2" l="1"/>
  <c r="O72" i="2"/>
  <c r="P73" i="2"/>
  <c r="O73" i="2"/>
  <c r="P68" i="2"/>
  <c r="O68" i="2"/>
  <c r="P69" i="2"/>
  <c r="O69" i="2"/>
  <c r="P70" i="2"/>
  <c r="O70" i="2"/>
  <c r="P65" i="2"/>
  <c r="O65" i="2"/>
  <c r="P66" i="2"/>
  <c r="O66" i="2"/>
  <c r="P62" i="2"/>
  <c r="O62" i="2"/>
  <c r="P63" i="2"/>
  <c r="O63" i="2"/>
  <c r="P59" i="2"/>
  <c r="O59" i="2"/>
  <c r="P60" i="2"/>
  <c r="O60" i="2"/>
  <c r="P56" i="2"/>
  <c r="O56" i="2"/>
  <c r="P57" i="2"/>
  <c r="O57" i="2"/>
  <c r="P52" i="2"/>
  <c r="O52" i="2"/>
  <c r="P53" i="2"/>
  <c r="O53" i="2"/>
  <c r="P54" i="2"/>
  <c r="O54" i="2"/>
  <c r="P48" i="2"/>
  <c r="O48" i="2"/>
  <c r="P49" i="2"/>
  <c r="O49" i="2"/>
  <c r="P50" i="2"/>
  <c r="O50" i="2"/>
  <c r="P44" i="2"/>
  <c r="O44" i="2"/>
  <c r="P45" i="2"/>
  <c r="O45" i="2"/>
  <c r="P46" i="2"/>
  <c r="O46" i="2"/>
  <c r="P40" i="2"/>
  <c r="O40" i="2"/>
  <c r="P41" i="2"/>
  <c r="O41" i="2"/>
  <c r="P42" i="2"/>
  <c r="O42" i="2"/>
  <c r="P36" i="2"/>
  <c r="O36" i="2"/>
  <c r="P37" i="2"/>
  <c r="O37" i="2"/>
  <c r="P38" i="2"/>
  <c r="O38" i="2"/>
  <c r="P33" i="2"/>
  <c r="O33" i="2"/>
  <c r="P34" i="2"/>
  <c r="O34" i="2"/>
  <c r="P29" i="2"/>
  <c r="O29" i="2"/>
  <c r="P30" i="2"/>
  <c r="O30" i="2"/>
  <c r="P31" i="2"/>
  <c r="O31" i="2"/>
  <c r="P26" i="2"/>
  <c r="O26" i="2"/>
  <c r="P27" i="2"/>
  <c r="O27" i="2"/>
  <c r="P22" i="2"/>
  <c r="O22" i="2"/>
  <c r="P23" i="2"/>
  <c r="O23" i="2"/>
  <c r="P24" i="2"/>
  <c r="O24" i="2"/>
  <c r="P18" i="2"/>
  <c r="O18" i="2"/>
  <c r="P19" i="2"/>
  <c r="O19" i="2"/>
  <c r="P20" i="2"/>
  <c r="O20" i="2"/>
  <c r="P14" i="2"/>
  <c r="O14" i="2"/>
  <c r="P15" i="2"/>
  <c r="O15" i="2"/>
  <c r="P16" i="2"/>
  <c r="O16" i="2"/>
  <c r="P10" i="2"/>
  <c r="O10" i="2"/>
  <c r="P11" i="2"/>
  <c r="O11" i="2"/>
  <c r="P12" i="2"/>
  <c r="O12" i="2"/>
  <c r="P6" i="2"/>
  <c r="O6" i="2"/>
  <c r="P7" i="2"/>
  <c r="O7" i="2"/>
  <c r="P8" i="2"/>
  <c r="O8" i="2"/>
  <c r="P3" i="2"/>
  <c r="O3" i="2"/>
  <c r="P4" i="2"/>
  <c r="O4" i="2"/>
  <c r="P5" i="2"/>
  <c r="O5" i="2"/>
  <c r="P9" i="2"/>
  <c r="O9" i="2"/>
  <c r="P13" i="2"/>
  <c r="O13" i="2"/>
  <c r="P17" i="2"/>
  <c r="O17" i="2"/>
  <c r="P21" i="2"/>
  <c r="O21" i="2"/>
  <c r="P25" i="2"/>
  <c r="O25" i="2"/>
  <c r="P28" i="2"/>
  <c r="O28" i="2"/>
  <c r="P32" i="2"/>
  <c r="O32" i="2"/>
  <c r="P35" i="2"/>
  <c r="O35" i="2"/>
  <c r="P39" i="2"/>
  <c r="O39" i="2"/>
  <c r="P43" i="2"/>
  <c r="O43" i="2"/>
  <c r="P47" i="2"/>
  <c r="O47" i="2"/>
  <c r="P51" i="2"/>
  <c r="O51" i="2"/>
  <c r="P58" i="2"/>
  <c r="O58" i="2"/>
  <c r="P61" i="2"/>
  <c r="O61" i="2"/>
  <c r="P64" i="2"/>
  <c r="O64" i="2"/>
  <c r="P67" i="2"/>
  <c r="O67" i="2"/>
  <c r="P71" i="2"/>
  <c r="O71" i="2"/>
  <c r="P200" i="2"/>
  <c r="O200" i="2"/>
  <c r="P199" i="2"/>
  <c r="O199" i="2"/>
  <c r="P198" i="2"/>
  <c r="O198" i="2"/>
  <c r="P197" i="2"/>
  <c r="O197" i="2"/>
  <c r="P196" i="2"/>
  <c r="O196" i="2"/>
  <c r="P195" i="2"/>
  <c r="O195" i="2"/>
  <c r="P194" i="2"/>
  <c r="O194" i="2"/>
  <c r="P193" i="2"/>
  <c r="O193" i="2"/>
  <c r="P192" i="2"/>
  <c r="O192" i="2"/>
  <c r="P191" i="2"/>
  <c r="O191" i="2"/>
  <c r="P190" i="2"/>
  <c r="O190" i="2"/>
  <c r="P189" i="2"/>
  <c r="O189" i="2"/>
  <c r="P188" i="2"/>
  <c r="O188" i="2"/>
  <c r="P187" i="2"/>
  <c r="O187" i="2"/>
  <c r="P186" i="2"/>
  <c r="O186" i="2"/>
  <c r="P185" i="2"/>
  <c r="O185" i="2"/>
  <c r="P184" i="2"/>
  <c r="O184" i="2"/>
  <c r="P183" i="2"/>
  <c r="O183" i="2"/>
  <c r="P182" i="2"/>
  <c r="O182" i="2"/>
  <c r="P181" i="2"/>
  <c r="O181" i="2"/>
  <c r="P180" i="2"/>
  <c r="O180" i="2"/>
  <c r="P179" i="2"/>
  <c r="O179" i="2"/>
  <c r="P178" i="2"/>
  <c r="O178" i="2"/>
  <c r="P177" i="2"/>
  <c r="O177" i="2"/>
  <c r="P176" i="2"/>
  <c r="O176" i="2"/>
  <c r="P175" i="2"/>
  <c r="O175" i="2"/>
  <c r="P174" i="2"/>
  <c r="O174" i="2"/>
  <c r="P173" i="2"/>
  <c r="O173" i="2"/>
  <c r="P172" i="2"/>
  <c r="O172" i="2"/>
  <c r="P171" i="2"/>
  <c r="O171" i="2"/>
  <c r="P170" i="2"/>
  <c r="O170" i="2"/>
  <c r="P169" i="2"/>
  <c r="O169" i="2"/>
  <c r="P168" i="2"/>
  <c r="O168" i="2"/>
  <c r="P167" i="2"/>
  <c r="O167" i="2"/>
  <c r="P166" i="2"/>
  <c r="O166" i="2"/>
  <c r="P165" i="2"/>
  <c r="O165" i="2"/>
  <c r="P164" i="2"/>
  <c r="O164" i="2"/>
  <c r="P163" i="2"/>
  <c r="O163" i="2"/>
  <c r="P162" i="2"/>
  <c r="O162" i="2"/>
  <c r="P161" i="2"/>
  <c r="O161" i="2"/>
  <c r="P160" i="2"/>
  <c r="O160" i="2"/>
  <c r="P159" i="2"/>
  <c r="O159" i="2"/>
  <c r="P158" i="2"/>
  <c r="O158" i="2"/>
  <c r="P157" i="2"/>
  <c r="O157" i="2"/>
  <c r="P156" i="2"/>
  <c r="O156" i="2"/>
  <c r="P155" i="2"/>
  <c r="O155" i="2"/>
  <c r="P154" i="2"/>
  <c r="O154" i="2"/>
  <c r="P153" i="2"/>
  <c r="O153" i="2"/>
  <c r="P152" i="2"/>
  <c r="O152" i="2"/>
  <c r="P151" i="2"/>
  <c r="O151" i="2"/>
  <c r="P150" i="2"/>
  <c r="O150" i="2"/>
  <c r="P149" i="2"/>
  <c r="O149" i="2"/>
  <c r="P148" i="2"/>
  <c r="O148" i="2"/>
  <c r="P147" i="2"/>
  <c r="O147" i="2"/>
  <c r="P146" i="2"/>
  <c r="O146" i="2"/>
  <c r="P145" i="2"/>
  <c r="O145" i="2"/>
  <c r="P144" i="2"/>
  <c r="O144" i="2"/>
  <c r="P143" i="2"/>
  <c r="O143" i="2"/>
  <c r="P142" i="2"/>
  <c r="O142" i="2"/>
  <c r="P141" i="2"/>
  <c r="O141" i="2"/>
  <c r="P140" i="2"/>
  <c r="O140" i="2"/>
  <c r="P139" i="2"/>
  <c r="O139" i="2"/>
  <c r="P138" i="2"/>
  <c r="O138" i="2"/>
  <c r="P137" i="2"/>
  <c r="O137" i="2"/>
  <c r="P136" i="2"/>
  <c r="O136" i="2"/>
  <c r="P135" i="2"/>
  <c r="O135" i="2"/>
  <c r="P134" i="2"/>
  <c r="O134" i="2"/>
  <c r="P133" i="2"/>
  <c r="O133" i="2"/>
  <c r="P132" i="2"/>
  <c r="O132" i="2"/>
  <c r="P131" i="2"/>
  <c r="O131" i="2"/>
  <c r="P130" i="2"/>
  <c r="O130" i="2"/>
  <c r="P129" i="2"/>
  <c r="O129" i="2"/>
  <c r="P128" i="2"/>
  <c r="O128" i="2"/>
  <c r="P127" i="2"/>
  <c r="O127" i="2"/>
  <c r="P126" i="2"/>
  <c r="O126" i="2"/>
  <c r="P125" i="2"/>
  <c r="O125" i="2"/>
  <c r="P124" i="2"/>
  <c r="O124" i="2"/>
  <c r="P123" i="2"/>
  <c r="O123" i="2"/>
  <c r="P122" i="2"/>
  <c r="O122" i="2"/>
  <c r="P121" i="2"/>
  <c r="O121" i="2"/>
  <c r="P120" i="2"/>
  <c r="O120" i="2"/>
  <c r="P119" i="2"/>
  <c r="O119" i="2"/>
  <c r="P118" i="2"/>
  <c r="O118" i="2"/>
  <c r="P117" i="2"/>
  <c r="O117" i="2"/>
  <c r="P116" i="2"/>
  <c r="O116" i="2"/>
  <c r="P115" i="2"/>
  <c r="O115" i="2"/>
  <c r="P114" i="2"/>
  <c r="O114" i="2"/>
  <c r="P113" i="2"/>
  <c r="O113" i="2"/>
  <c r="P112" i="2"/>
  <c r="O112" i="2"/>
  <c r="P111" i="2"/>
  <c r="O111" i="2"/>
  <c r="P110" i="2"/>
  <c r="O110" i="2"/>
  <c r="P109" i="2"/>
  <c r="O109" i="2"/>
  <c r="P108" i="2"/>
  <c r="O108" i="2"/>
  <c r="P107" i="2"/>
  <c r="O107" i="2"/>
  <c r="P106" i="2"/>
  <c r="O106" i="2"/>
  <c r="P105" i="2"/>
  <c r="O105" i="2"/>
  <c r="P104" i="2"/>
  <c r="O104" i="2"/>
  <c r="P103" i="2"/>
  <c r="O103" i="2"/>
  <c r="P102" i="2"/>
  <c r="O102" i="2"/>
  <c r="P101" i="2"/>
  <c r="O101" i="2"/>
  <c r="P100" i="2"/>
  <c r="O100" i="2"/>
  <c r="P99" i="2"/>
  <c r="O99" i="2"/>
  <c r="P98" i="2"/>
  <c r="O98" i="2"/>
  <c r="P97" i="2"/>
  <c r="O97" i="2"/>
  <c r="P96" i="2"/>
  <c r="O96" i="2"/>
  <c r="P95" i="2"/>
  <c r="O95" i="2"/>
  <c r="P94" i="2"/>
  <c r="O94" i="2"/>
  <c r="P93" i="2"/>
  <c r="O93" i="2"/>
  <c r="P92" i="2"/>
  <c r="O92" i="2"/>
  <c r="P91" i="2"/>
  <c r="O91" i="2"/>
  <c r="P90" i="2"/>
  <c r="O90" i="2"/>
  <c r="P89" i="2"/>
  <c r="O89" i="2"/>
  <c r="P88" i="2"/>
  <c r="O88" i="2"/>
  <c r="P87" i="2"/>
  <c r="O87" i="2"/>
  <c r="P86" i="2"/>
  <c r="O86" i="2"/>
  <c r="P85" i="2"/>
  <c r="O85" i="2"/>
  <c r="P84" i="2"/>
  <c r="O84" i="2"/>
  <c r="P83" i="2"/>
  <c r="O83" i="2"/>
  <c r="P82" i="2"/>
  <c r="O82" i="2"/>
  <c r="P81" i="2"/>
  <c r="O81" i="2"/>
  <c r="P80" i="2"/>
  <c r="O80" i="2"/>
  <c r="P79" i="2"/>
  <c r="O79" i="2"/>
  <c r="P78" i="2"/>
  <c r="O78" i="2"/>
  <c r="P77" i="2"/>
  <c r="O77" i="2"/>
  <c r="P76" i="2"/>
  <c r="O76" i="2"/>
  <c r="P75" i="2"/>
  <c r="O75" i="2"/>
  <c r="P74" i="2"/>
  <c r="O74" i="2"/>
  <c r="P55" i="2"/>
  <c r="O55" i="2"/>
  <c r="P2" i="2"/>
  <c r="O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<sst xmlns="http://schemas.openxmlformats.org/spreadsheetml/2006/main" count="251" uniqueCount="103">
  <si>
    <t>Date</t>
  </si>
  <si>
    <t>Participant</t>
  </si>
  <si>
    <t>Booking Group Name</t>
  </si>
  <si>
    <t>Tee Start Time</t>
  </si>
  <si>
    <t>Finish Time</t>
  </si>
  <si>
    <t>Round Time by Tee Time</t>
  </si>
  <si>
    <t>Best Round Time</t>
  </si>
  <si>
    <t>Behind</t>
  </si>
  <si>
    <t>Proper Finish</t>
  </si>
  <si>
    <t>Round Time</t>
  </si>
  <si>
    <t>Earliest Finish</t>
  </si>
  <si>
    <t>Latest Finish</t>
  </si>
  <si>
    <t>Actual Interval</t>
  </si>
  <si>
    <t>Penalty</t>
  </si>
  <si>
    <t>Name</t>
  </si>
  <si>
    <t>TeeTime</t>
  </si>
  <si>
    <t>NIEUWENHOF, JASON</t>
  </si>
  <si>
    <t>1st Tee Comp</t>
  </si>
  <si>
    <t/>
  </si>
  <si>
    <t>Average Round 9</t>
  </si>
  <si>
    <t>MILLER, STEPHEN</t>
  </si>
  <si>
    <t>Average Round 18</t>
  </si>
  <si>
    <t>PALATUCCI, MATTHEW</t>
  </si>
  <si>
    <t>Average Behind</t>
  </si>
  <si>
    <t>GARDNER, WILLIAM</t>
  </si>
  <si>
    <t>LADEC, JULIEN</t>
  </si>
  <si>
    <t>BLEWITT, ERIC</t>
  </si>
  <si>
    <t>CONNEALLY, MARTIN</t>
  </si>
  <si>
    <t>CUZZILLA, MICHAEL</t>
  </si>
  <si>
    <t>DEEGEN, GEOFF</t>
  </si>
  <si>
    <t>TORO, JACE</t>
  </si>
  <si>
    <t>VAN PHAO, PHILIPPE</t>
  </si>
  <si>
    <t>FARA, ARMAN</t>
  </si>
  <si>
    <t>O'LEARY, JACK</t>
  </si>
  <si>
    <t>TOGNETTI, OLIVER</t>
  </si>
  <si>
    <t>TONER, CIARAN</t>
  </si>
  <si>
    <t>DELANEY, HEBER</t>
  </si>
  <si>
    <t>KIM, SAM</t>
  </si>
  <si>
    <t>LEWIS, THOMAS</t>
  </si>
  <si>
    <t>NAIDU, KUSH</t>
  </si>
  <si>
    <t>NEVILLE, DANE</t>
  </si>
  <si>
    <t>GRIFFITHS, JULIAN</t>
  </si>
  <si>
    <t>SMITH, WARREN</t>
  </si>
  <si>
    <t>FRIGO, LUCAS</t>
  </si>
  <si>
    <t>EAGLETON, JAYNE</t>
  </si>
  <si>
    <t>WICKHAM, ROBERT</t>
  </si>
  <si>
    <t>WICKHAM, PAMELA</t>
  </si>
  <si>
    <t>SCHWEICKLE, TERRY</t>
  </si>
  <si>
    <t>CLARKE, AMANDA</t>
  </si>
  <si>
    <t>HAMILTON, THOMAS</t>
  </si>
  <si>
    <t>SCHWEICKLE, DEBBIE</t>
  </si>
  <si>
    <t>RASPASS, SEBASTIAN</t>
  </si>
  <si>
    <t>CROMBIE, MARK</t>
  </si>
  <si>
    <t>FERRAINO, ALESSANDRO</t>
  </si>
  <si>
    <t>YOON, OK</t>
  </si>
  <si>
    <t>MCATOMNEY, PAUL</t>
  </si>
  <si>
    <t>YOON, YOUNG</t>
  </si>
  <si>
    <t>FOLEY, LENNON</t>
  </si>
  <si>
    <t>RUTTLEY, ADAM</t>
  </si>
  <si>
    <t>BULLOCK, SHANE</t>
  </si>
  <si>
    <t>LEE, VINCENT</t>
  </si>
  <si>
    <t>GOCHER, THOMAS</t>
  </si>
  <si>
    <t>RAYNEL, WARREN</t>
  </si>
  <si>
    <t>CLARK, ADAM</t>
  </si>
  <si>
    <t>LEE, MICHAEL</t>
  </si>
  <si>
    <t>BOYD, WAYNE</t>
  </si>
  <si>
    <t>ANDERSON, CHRISTOPHER</t>
  </si>
  <si>
    <t>CURTIS, MARTIN</t>
  </si>
  <si>
    <t>BOWLER, AOM</t>
  </si>
  <si>
    <t>SWAIN, NATHANIEL</t>
  </si>
  <si>
    <t>UNWIN, CHRIS</t>
  </si>
  <si>
    <t>GANDY, STEPHEN</t>
  </si>
  <si>
    <t>FRANCOIS, ALEX</t>
  </si>
  <si>
    <t>GOULEVITCH, REX</t>
  </si>
  <si>
    <t>BETTIOL, JUDITH</t>
  </si>
  <si>
    <t>1st Tee - 9 Hole Comp</t>
  </si>
  <si>
    <t>SPENCER, CAROLYN</t>
  </si>
  <si>
    <t>NEWTON, MYRA</t>
  </si>
  <si>
    <t>EDMOND, TONY</t>
  </si>
  <si>
    <t>13:00 PM</t>
  </si>
  <si>
    <t>UPFOLD, MICHAEL</t>
  </si>
  <si>
    <t>13:01 PM</t>
  </si>
  <si>
    <t>FINN, JEFFREY</t>
  </si>
  <si>
    <t>PHILLIPS, LINDSAY</t>
  </si>
  <si>
    <t>13:07 PM</t>
  </si>
  <si>
    <t>MATHEWS, CHRISTINE</t>
  </si>
  <si>
    <t>13:10 PM</t>
  </si>
  <si>
    <t>PHILLIPS, STEPHANIE</t>
  </si>
  <si>
    <t>ADAMS, MATT</t>
  </si>
  <si>
    <t>13:15 PM</t>
  </si>
  <si>
    <t>THOMSON, JACQUELINE</t>
  </si>
  <si>
    <t>13:16 PM</t>
  </si>
  <si>
    <t>ELLAM, JACINTA</t>
  </si>
  <si>
    <t>NELSON, DAVID</t>
  </si>
  <si>
    <t>13:25 PM</t>
  </si>
  <si>
    <t>CORBETT, AMANDA</t>
  </si>
  <si>
    <t>WALLIS, KRIS</t>
  </si>
  <si>
    <t>HENDERSON, STUART</t>
  </si>
  <si>
    <t>AIREY, CHIKKI</t>
  </si>
  <si>
    <t>13:36 PM</t>
  </si>
  <si>
    <t>MAW, GAVIN</t>
  </si>
  <si>
    <t>13:37 PM</t>
  </si>
  <si>
    <t>FRANCIS, FRANK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</si>
</sst>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h:mm;@"/>
  </numFmts>
  <fonts count="9">
    <font>
      <sz val="11"/>
      <color theme="1"/>
      <name val="Aptos Narrow"/>
      <family val="2"/>
      <scheme val="minor"/>
    </font>
    <font>
      <b/>
      <sz val="14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Aptos Narrow"/>
      <family val="2"/>
      <scheme val="minor"/>
    </font>
    <font>
      <sz val="12"/>
      <color theme="1"/>
      <name val="Arial"/>
      <charset val="1"/>
    </font>
    <font>
      <sz val="12"/>
      <color rgb="FFFF0000"/>
      <name val="Arial"/>
      <family val="2"/>
    </font>
    <font>
      <b/>
      <sz val="11"/>
      <color theme="1"/>
      <name val="Aptos Narrow"/>
      <family val="2"/>
      <scheme val="minor"/>
    </font>
    <font>
      <sz val="12"/>
      <name val="Arial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164" fontId="1" fillId="0" borderId="0" xfId="0" applyNumberFormat="1" applyFont="1"/>
    <xf numFmtId="0" fontId="1" fillId="0" borderId="0" xfId="0" applyFont="1"/>
    <xf numFmtId="20" fontId="1" fillId="0" borderId="0" xfId="0" applyNumberFormat="1" applyFont="1" applyAlignment="1">
      <alignment horizontal="right"/>
    </xf>
    <xf numFmtId="20" fontId="2" fillId="0" borderId="0" xfId="0" applyNumberFormat="1" applyFont="1"/>
    <xf numFmtId="0" fontId="3" fillId="0" borderId="0" xfId="0" applyFont="1"/>
    <xf numFmtId="20" fontId="0" fillId="0" borderId="0" xfId="0" applyNumberFormat="1"/>
    <xf numFmtId="14" fontId="4" fillId="0" borderId="0" xfId="0" applyNumberFormat="1" applyFont="1"/>
    <xf numFmtId="0" fontId="4" fillId="0" borderId="0" xfId="0" applyFont="1"/>
    <xf numFmtId="18" fontId="4" fillId="0" borderId="0" xfId="0" applyNumberFormat="1" applyFont="1"/>
    <xf numFmtId="20" fontId="4" fillId="0" borderId="0" xfId="0" applyNumberFormat="1" applyFont="1"/>
    <xf numFmtId="20" fontId="5" fillId="0" borderId="0" xfId="0" applyNumberFormat="1" applyFont="1"/>
    <xf numFmtId="18" fontId="3" fillId="0" borderId="0" xfId="0" applyNumberFormat="1" applyFont="1"/>
    <xf numFmtId="0" fontId="6" fillId="0" borderId="0" xfId="0" applyFont="1"/>
    <xf numFmtId="20" fontId="0" fillId="2" borderId="0" xfId="0" applyNumberFormat="1" applyFill="1" applyAlignment="1">
      <alignment horizontal="left"/>
    </xf>
    <xf numFmtId="0" fontId="0" fillId="0" borderId="0" xfId="0" applyAlignment="1">
      <alignment horizontal="right"/>
    </xf>
    <xf numFmtId="2" fontId="0" fillId="0" borderId="0" xfId="0" applyNumberFormat="1"/>
    <xf numFmtId="165" fontId="0" fillId="0" borderId="0" xfId="0" applyNumberFormat="1"/>
    <xf numFmtId="1" fontId="0" fillId="0" borderId="0" xfId="0" applyNumberFormat="1"/>
    <xf numFmtId="20" fontId="0" fillId="0" borderId="0" xfId="0" applyNumberFormat="1" applyAlignment="1">
      <alignment horizontal="left"/>
    </xf>
    <xf numFmtId="14" fontId="7" fillId="0" borderId="0" xfId="0" applyNumberFormat="1" applyFont="1" applyAlignment="1">
      <alignment wrapText="1"/>
    </xf>
    <xf numFmtId="0" fontId="7" fillId="0" borderId="0" xfId="0" applyFont="1" applyAlignment="1">
      <alignment wrapText="1"/>
    </xf>
    <xf numFmtId="18" fontId="7" fillId="0" borderId="0" xfId="0" applyNumberFormat="1" applyFont="1" applyAlignment="1">
      <alignment wrapText="1"/>
    </xf>
    <xf numFmtId="20" fontId="7" fillId="0" borderId="0" xfId="0" applyNumberFormat="1" applyFont="1" applyAlignment="1">
      <alignment wrapText="1"/>
    </xf>
    <xf numFmtId="164" fontId="8" fillId="0" borderId="0" xfId="0" applyNumberFormat="1" applyFont="1" applyAlignment="1">
      <alignment wrapText="1"/>
    </xf>
    <xf numFmtId="0" fontId="8" fillId="0" borderId="0" xfId="0" applyFont="1" applyAlignment="1">
      <alignment wrapText="1"/>
    </xf>
    <xf numFmtId="18" fontId="8" fillId="0" borderId="0" xfId="0" applyNumberFormat="1" applyFont="1" applyAlignment="1">
      <alignment wrapText="1"/>
    </xf>
    <xf numFmtId="20" fontId="8" fillId="0" borderId="0" xfId="0" applyNumberFormat="1" applyFont="1" applyAlignment="1">
      <alignment wrapText="1"/>
    </xf>
    <xf numFmtId="164" fontId="8" fillId="0" borderId="0" xfId="0" applyNumberFormat="1" applyFont="1"/>
    <xf numFmtId="0" fontId="8" fillId="0" borderId="0" xfId="0" applyFont="1"/>
    <xf numFmtId="18" fontId="8" fillId="0" borderId="0" xfId="0" applyNumberFormat="1" applyFont="1"/>
    <xf numFmtId="20" fontId="8" fillId="0" borderId="0" xfId="0" applyNumberFormat="1" applyFont="1"/>
    <xf numFmtId="20" fontId="8" fillId="0" borderId="0" xfId="0" applyNumberFormat="1" applyFont="1" applyAlignment="1">
      <alignment horizontal="right"/>
    </xf>
    <xf numFmtId="164" fontId="0" fillId="0" borderId="0" xfId="0" applyNumberFormat="1"/>
    <xf numFmtId="20" fontId="0" fillId="0" borderId="0" xfId="0" applyNumberFormat="1" applyAlignment="1">
      <alignment horizontal="right"/>
    </xf>
    <xf numFmtId="0" fontId="0" fillId="0" borderId="0" xfId="0" applyFill="1" applyBorder="1"/>
    <xf numFmtId="20" fontId="0" fillId="0" borderId="0" xfId="0" applyNumberFormat="1" applyFill="1" applyBorder="1" applyAlignment="1">
      <alignment horizontal="left"/>
    </xf>
    <xf numFmtId="20" fontId="0" fillId="0" borderId="0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6F012-B314-4A51-A801-1E7073D4169E}">
  <dimension ref="A1:Y200"/>
  <sheetViews>
    <sheetView tabSelected="1" topLeftCell="V1" workbookViewId="0">
      <pane ySplit="1" topLeftCell="A2" activePane="bottomLeft" state="frozen"/>
      <selection pane="bottomLeft" activeCell="E12" sqref="E12"/>
      <selection activeCell="C1" sqref="C1"/>
    </sheetView>
  </sheetViews>
  <sheetFormatPr defaultRowHeight="15"/>
  <cols>
    <col min="1" max="1" width="41" style="33" customWidth="1"/>
    <col min="2" max="2" width="30.7109375" customWidth="1"/>
    <col min="3" max="3" width="23.28515625" customWidth="1"/>
    <col min="4" max="4" width="18.5703125" customWidth="1"/>
    <col min="5" max="5" width="17.7109375" style="34" customWidth="1"/>
    <col min="6" max="6" width="11.85546875" bestFit="1" customWidth="1"/>
    <col min="7" max="7" width="17.7109375" customWidth="1"/>
    <col min="9" max="9" width="17.28515625" hidden="1" customWidth="1"/>
    <col min="10" max="10" width="18.42578125" hidden="1" customWidth="1"/>
    <col min="11" max="13" width="0" hidden="1" customWidth="1"/>
    <col min="14" max="14" width="11.42578125" customWidth="1"/>
    <col min="15" max="15" width="18.42578125" customWidth="1"/>
    <col min="18" max="18" width="21.42578125" customWidth="1"/>
    <col min="19" max="19" width="11.85546875" bestFit="1" customWidth="1"/>
    <col min="21" max="21" width="14.28515625" customWidth="1"/>
    <col min="22" max="22" width="11.85546875" bestFit="1" customWidth="1"/>
    <col min="23" max="23" width="12.42578125" style="6" bestFit="1" customWidth="1"/>
  </cols>
  <sheetData>
    <row r="1" spans="1:25" ht="18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5" t="s">
        <v>14</v>
      </c>
      <c r="P1" s="5" t="s">
        <v>15</v>
      </c>
      <c r="Q1" s="5"/>
    </row>
    <row r="2" spans="1:25" ht="15.75">
      <c r="A2" s="7">
        <v>45513</v>
      </c>
      <c r="B2" s="8" t="s">
        <v>16</v>
      </c>
      <c r="C2" s="8" t="s">
        <v>17</v>
      </c>
      <c r="D2" s="9">
        <v>0.26666666666666666</v>
      </c>
      <c r="E2" s="9">
        <v>0.42986111111111114</v>
      </c>
      <c r="F2" s="10">
        <v>0.16319444444444445</v>
      </c>
      <c r="G2" s="11">
        <v>0.16319444444444445</v>
      </c>
      <c r="H2" s="11">
        <v>0</v>
      </c>
      <c r="I2" s="11">
        <v>0.42986111111111114</v>
      </c>
      <c r="J2" s="11">
        <v>0.16319444444444445</v>
      </c>
      <c r="K2" s="11">
        <v>0.42986111111111114</v>
      </c>
      <c r="L2" s="11">
        <v>0.43055555555555558</v>
      </c>
      <c r="M2" s="11">
        <v>0</v>
      </c>
      <c r="N2" s="11" t="s">
        <v>18</v>
      </c>
      <c r="O2" s="5" t="str">
        <f>IF(N2&lt;&gt;"",B2,"")</f>
        <v/>
      </c>
      <c r="P2" s="12" t="str">
        <f>IF(N2&lt;&gt;"",D2,"")</f>
        <v/>
      </c>
      <c r="Q2" s="5"/>
      <c r="R2" s="13" t="s">
        <v>19</v>
      </c>
      <c r="S2" s="14">
        <f>IFERROR(AVERAGEIFS(G:G,C:C,"=*9 Hole Comp"),"N/A")</f>
        <v>0.10526315789473684</v>
      </c>
      <c r="T2" s="35"/>
      <c r="U2" s="36"/>
      <c r="V2" s="35"/>
      <c r="W2" s="36"/>
      <c r="Y2" s="15"/>
    </row>
    <row r="3" spans="1:25" ht="15.75">
      <c r="A3" s="7">
        <v>45513</v>
      </c>
      <c r="B3" s="8" t="s">
        <v>20</v>
      </c>
      <c r="C3" s="8" t="s">
        <v>17</v>
      </c>
      <c r="D3" s="9">
        <v>0.26666666666666666</v>
      </c>
      <c r="E3" s="9">
        <v>0.43055555555555558</v>
      </c>
      <c r="F3" s="10">
        <v>0.16388888888888889</v>
      </c>
      <c r="G3" s="11">
        <v>0.16319444444444445</v>
      </c>
      <c r="H3" s="11">
        <v>0</v>
      </c>
      <c r="I3" s="11">
        <v>0.43055555555555558</v>
      </c>
      <c r="J3" s="11">
        <v>0.16388888888888889</v>
      </c>
      <c r="K3" s="11">
        <v>0.42986111111111114</v>
      </c>
      <c r="L3" s="11">
        <v>0.43055555555555558</v>
      </c>
      <c r="M3" s="11">
        <v>0</v>
      </c>
      <c r="N3" s="11" t="s">
        <v>18</v>
      </c>
      <c r="O3" s="5" t="str">
        <f>IF(N3&lt;&gt;"",B3,"")</f>
        <v/>
      </c>
      <c r="P3" s="12" t="str">
        <f>IF(N3&lt;&gt;"",D3,"")</f>
        <v/>
      </c>
      <c r="Q3" s="5"/>
      <c r="R3" s="13" t="s">
        <v>21</v>
      </c>
      <c r="S3" s="14">
        <f>IFERROR(AVERAGEIFS(G:G,C:C,"=*Tee Comp"),"N/A")</f>
        <v>0.1704533542976939</v>
      </c>
      <c r="T3" s="35"/>
      <c r="U3" s="36"/>
      <c r="V3" s="35"/>
      <c r="W3" s="36"/>
      <c r="Y3" s="15"/>
    </row>
    <row r="4" spans="1:25" ht="15.75">
      <c r="A4" s="7">
        <v>45513</v>
      </c>
      <c r="B4" s="8" t="s">
        <v>22</v>
      </c>
      <c r="C4" s="8" t="s">
        <v>17</v>
      </c>
      <c r="D4" s="9">
        <v>0.26666666666666666</v>
      </c>
      <c r="E4" s="9">
        <v>0.43055555555555558</v>
      </c>
      <c r="F4" s="10">
        <v>0.16388888888888889</v>
      </c>
      <c r="G4" s="11">
        <v>0.16319444444444445</v>
      </c>
      <c r="H4" s="11">
        <v>0</v>
      </c>
      <c r="I4" s="11">
        <v>0.43055555555555558</v>
      </c>
      <c r="J4" s="11">
        <v>0.16388888888888889</v>
      </c>
      <c r="K4" s="11">
        <v>0.42986111111111114</v>
      </c>
      <c r="L4" s="11">
        <v>0.43055555555555558</v>
      </c>
      <c r="M4" s="11">
        <v>0</v>
      </c>
      <c r="N4" s="11" t="s">
        <v>18</v>
      </c>
      <c r="O4" s="5" t="str">
        <f>IF(N4&lt;&gt;"",B4,"")</f>
        <v/>
      </c>
      <c r="P4" s="12" t="str">
        <f>IF(N4&lt;&gt;"",D4,"")</f>
        <v/>
      </c>
      <c r="Q4" s="5"/>
      <c r="R4" s="13" t="s">
        <v>23</v>
      </c>
      <c r="S4" s="14">
        <f>AVERAGE(H:H)</f>
        <v>6.510416666666667E-3</v>
      </c>
      <c r="T4" s="35"/>
      <c r="U4" s="36"/>
      <c r="V4" s="35"/>
      <c r="W4" s="36"/>
    </row>
    <row r="5" spans="1:25" ht="15.75">
      <c r="A5" s="7">
        <v>45513</v>
      </c>
      <c r="B5" s="8" t="s">
        <v>24</v>
      </c>
      <c r="C5" s="8" t="s">
        <v>17</v>
      </c>
      <c r="D5" s="9">
        <v>0.2722222222222222</v>
      </c>
      <c r="E5" s="9">
        <v>0.43680555555555556</v>
      </c>
      <c r="F5" s="10">
        <v>0.16458333333333333</v>
      </c>
      <c r="G5" s="11">
        <v>0.16458333333333333</v>
      </c>
      <c r="H5" s="11">
        <v>6.9444444444444198E-3</v>
      </c>
      <c r="I5" s="11">
        <v>0.43680555555555556</v>
      </c>
      <c r="J5" s="11">
        <v>0.16458333333333333</v>
      </c>
      <c r="K5" s="11">
        <v>0.43680555555555556</v>
      </c>
      <c r="L5" s="11">
        <v>0.43680555555555556</v>
      </c>
      <c r="M5" s="11">
        <v>5.5555555555555358E-3</v>
      </c>
      <c r="N5" s="11" t="s">
        <v>18</v>
      </c>
      <c r="O5" s="5" t="str">
        <f>IF(N5&lt;&gt;"",B5,"")</f>
        <v/>
      </c>
      <c r="P5" s="12" t="str">
        <f>IF(N5&lt;&gt;"",D5,"")</f>
        <v/>
      </c>
      <c r="Q5" s="5"/>
      <c r="T5" s="35"/>
      <c r="U5" s="35"/>
      <c r="V5" s="35"/>
      <c r="W5" s="37"/>
    </row>
    <row r="6" spans="1:25" ht="15.75">
      <c r="A6" s="7">
        <v>45513</v>
      </c>
      <c r="B6" s="8" t="s">
        <v>25</v>
      </c>
      <c r="C6" s="8" t="s">
        <v>17</v>
      </c>
      <c r="D6" s="9">
        <v>0.2722222222222222</v>
      </c>
      <c r="E6" s="9">
        <v>0.43680555555555556</v>
      </c>
      <c r="F6" s="10">
        <v>0.16458333333333333</v>
      </c>
      <c r="G6" s="11">
        <v>0.16458333333333333</v>
      </c>
      <c r="H6" s="11">
        <v>6.9444444444444198E-3</v>
      </c>
      <c r="I6" s="11">
        <v>0.43680555555555556</v>
      </c>
      <c r="J6" s="11">
        <v>0.16458333333333333</v>
      </c>
      <c r="K6" s="11">
        <v>0.43680555555555556</v>
      </c>
      <c r="L6" s="11">
        <v>0.43680555555555556</v>
      </c>
      <c r="M6" s="11">
        <v>5.5555555555555358E-3</v>
      </c>
      <c r="N6" s="11" t="s">
        <v>18</v>
      </c>
      <c r="O6" s="5" t="str">
        <f>IF(N6&lt;&gt;"",B6,"")</f>
        <v/>
      </c>
      <c r="P6" s="12" t="str">
        <f>IF(N6&lt;&gt;"",D6,"")</f>
        <v/>
      </c>
      <c r="Q6" s="5"/>
      <c r="S6" s="6"/>
      <c r="V6" s="16"/>
    </row>
    <row r="7" spans="1:25" ht="15.75">
      <c r="A7" s="7">
        <v>45513</v>
      </c>
      <c r="B7" s="8" t="s">
        <v>26</v>
      </c>
      <c r="C7" s="8" t="s">
        <v>17</v>
      </c>
      <c r="D7" s="9">
        <v>0.2722222222222222</v>
      </c>
      <c r="E7" s="9">
        <v>0.43680555555555556</v>
      </c>
      <c r="F7" s="10">
        <v>0.16458333333333333</v>
      </c>
      <c r="G7" s="11">
        <v>0.16458333333333333</v>
      </c>
      <c r="H7" s="11">
        <v>6.9444444444444198E-3</v>
      </c>
      <c r="I7" s="11">
        <v>0.43680555555555556</v>
      </c>
      <c r="J7" s="11">
        <v>0.16458333333333333</v>
      </c>
      <c r="K7" s="11">
        <v>0.43680555555555556</v>
      </c>
      <c r="L7" s="11">
        <v>0.43680555555555556</v>
      </c>
      <c r="M7" s="11">
        <v>5.5555555555555358E-3</v>
      </c>
      <c r="N7" s="11" t="s">
        <v>18</v>
      </c>
      <c r="O7" s="5" t="str">
        <f>IF(N7&lt;&gt;"",B7,"")</f>
        <v/>
      </c>
      <c r="P7" s="12" t="str">
        <f>IF(N7&lt;&gt;"",D7,"")</f>
        <v/>
      </c>
      <c r="Q7" s="5"/>
      <c r="S7" s="17"/>
    </row>
    <row r="8" spans="1:25" ht="15.75">
      <c r="A8" s="7">
        <v>45513</v>
      </c>
      <c r="B8" s="8" t="s">
        <v>27</v>
      </c>
      <c r="C8" s="8" t="s">
        <v>17</v>
      </c>
      <c r="D8" s="9">
        <v>0.2722222222222222</v>
      </c>
      <c r="E8" s="9">
        <v>0.43680555555555556</v>
      </c>
      <c r="F8" s="10">
        <v>0.16458333333333333</v>
      </c>
      <c r="G8" s="11">
        <v>0.16458333333333333</v>
      </c>
      <c r="H8" s="11">
        <v>6.9444444444444198E-3</v>
      </c>
      <c r="I8" s="11">
        <v>0.43680555555555556</v>
      </c>
      <c r="J8" s="11">
        <v>0.16458333333333333</v>
      </c>
      <c r="K8" s="11">
        <v>0.43680555555555556</v>
      </c>
      <c r="L8" s="11">
        <v>0.43680555555555556</v>
      </c>
      <c r="M8" s="11">
        <v>5.5555555555555358E-3</v>
      </c>
      <c r="N8" s="11" t="s">
        <v>18</v>
      </c>
      <c r="O8" s="5" t="str">
        <f>IF(N8&lt;&gt;"",B8,"")</f>
        <v/>
      </c>
      <c r="P8" s="12" t="str">
        <f>IF(N8&lt;&gt;"",D8,"")</f>
        <v/>
      </c>
      <c r="Q8" s="5"/>
      <c r="S8" s="17"/>
    </row>
    <row r="9" spans="1:25" ht="15.75">
      <c r="A9" s="7">
        <v>45513</v>
      </c>
      <c r="B9" s="8" t="s">
        <v>28</v>
      </c>
      <c r="C9" s="8" t="s">
        <v>17</v>
      </c>
      <c r="D9" s="9">
        <v>0.28333333333333333</v>
      </c>
      <c r="E9" s="9">
        <v>0.44722222222222224</v>
      </c>
      <c r="F9" s="10">
        <v>0.16388888888888889</v>
      </c>
      <c r="G9" s="11">
        <v>0.16388888888888889</v>
      </c>
      <c r="H9" s="11">
        <v>1.0416666666666685E-2</v>
      </c>
      <c r="I9" s="11">
        <v>0.44722222222222224</v>
      </c>
      <c r="J9" s="11">
        <v>0.16388888888888889</v>
      </c>
      <c r="K9" s="11">
        <v>0.44722222222222224</v>
      </c>
      <c r="L9" s="11">
        <v>0.44791666666666669</v>
      </c>
      <c r="M9" s="11">
        <v>1.1111111111111127E-2</v>
      </c>
      <c r="N9" s="11" t="s">
        <v>18</v>
      </c>
      <c r="O9" s="5" t="str">
        <f>IF(N9&lt;&gt;"",B9,"")</f>
        <v/>
      </c>
      <c r="P9" s="12" t="str">
        <f>IF(N9&lt;&gt;"",D9,"")</f>
        <v/>
      </c>
      <c r="Q9" s="5"/>
      <c r="S9" s="18"/>
    </row>
    <row r="10" spans="1:25" ht="15.75">
      <c r="A10" s="7">
        <v>45513</v>
      </c>
      <c r="B10" s="8" t="s">
        <v>29</v>
      </c>
      <c r="C10" s="8" t="s">
        <v>17</v>
      </c>
      <c r="D10" s="9">
        <v>0.28333333333333333</v>
      </c>
      <c r="E10" s="9">
        <v>0.44722222222222224</v>
      </c>
      <c r="F10" s="10">
        <v>0.16388888888888889</v>
      </c>
      <c r="G10" s="11">
        <v>0.16388888888888889</v>
      </c>
      <c r="H10" s="11">
        <v>1.0416666666666685E-2</v>
      </c>
      <c r="I10" s="11">
        <v>0.44722222222222224</v>
      </c>
      <c r="J10" s="11">
        <v>0.16388888888888889</v>
      </c>
      <c r="K10" s="11">
        <v>0.44722222222222224</v>
      </c>
      <c r="L10" s="11">
        <v>0.44791666666666669</v>
      </c>
      <c r="M10" s="11">
        <v>1.1111111111111127E-2</v>
      </c>
      <c r="N10" s="11" t="s">
        <v>18</v>
      </c>
      <c r="O10" s="5" t="str">
        <f>IF(N10&lt;&gt;"",B10,"")</f>
        <v/>
      </c>
      <c r="P10" s="12" t="str">
        <f>IF(N10&lt;&gt;"",D10,"")</f>
        <v/>
      </c>
      <c r="Q10" s="5"/>
      <c r="S10" s="18"/>
    </row>
    <row r="11" spans="1:25" ht="15.75">
      <c r="A11" s="7">
        <v>45513</v>
      </c>
      <c r="B11" s="8" t="s">
        <v>30</v>
      </c>
      <c r="C11" s="8" t="s">
        <v>17</v>
      </c>
      <c r="D11" s="9">
        <v>0.28333333333333333</v>
      </c>
      <c r="E11" s="9">
        <v>0.44791666666666669</v>
      </c>
      <c r="F11" s="10">
        <v>0.16458333333333333</v>
      </c>
      <c r="G11" s="11">
        <v>0.16388888888888889</v>
      </c>
      <c r="H11" s="11">
        <v>1.0416666666666685E-2</v>
      </c>
      <c r="I11" s="11">
        <v>0.44791666666666669</v>
      </c>
      <c r="J11" s="11">
        <v>0.16458333333333333</v>
      </c>
      <c r="K11" s="11">
        <v>0.44722222222222224</v>
      </c>
      <c r="L11" s="11">
        <v>0.44791666666666669</v>
      </c>
      <c r="M11" s="11">
        <v>1.1111111111111127E-2</v>
      </c>
      <c r="N11" s="11" t="s">
        <v>18</v>
      </c>
      <c r="O11" s="5" t="str">
        <f>IF(N11&lt;&gt;"",B11,"")</f>
        <v/>
      </c>
      <c r="P11" s="12" t="str">
        <f>IF(N11&lt;&gt;"",D11,"")</f>
        <v/>
      </c>
      <c r="Q11" s="5"/>
    </row>
    <row r="12" spans="1:25" ht="15.75">
      <c r="A12" s="7">
        <v>45513</v>
      </c>
      <c r="B12" s="8" t="s">
        <v>31</v>
      </c>
      <c r="C12" s="8" t="s">
        <v>17</v>
      </c>
      <c r="D12" s="9">
        <v>0.28333333333333333</v>
      </c>
      <c r="E12" s="9">
        <v>0.44722222222222224</v>
      </c>
      <c r="F12" s="10">
        <v>0.16388888888888889</v>
      </c>
      <c r="G12" s="11">
        <v>0.16388888888888889</v>
      </c>
      <c r="H12" s="11">
        <v>1.0416666666666685E-2</v>
      </c>
      <c r="I12" s="11">
        <v>0.44722222222222224</v>
      </c>
      <c r="J12" s="11">
        <v>0.16388888888888889</v>
      </c>
      <c r="K12" s="11">
        <v>0.44722222222222224</v>
      </c>
      <c r="L12" s="11">
        <v>0.44791666666666669</v>
      </c>
      <c r="M12" s="11">
        <v>1.1111111111111127E-2</v>
      </c>
      <c r="N12" s="11" t="s">
        <v>18</v>
      </c>
      <c r="O12" s="5" t="str">
        <f>IF(N12&lt;&gt;"",B12,"")</f>
        <v/>
      </c>
      <c r="P12" s="12" t="str">
        <f>IF(N12&lt;&gt;"",D12,"")</f>
        <v/>
      </c>
      <c r="Q12" s="5"/>
    </row>
    <row r="13" spans="1:25" ht="15.75">
      <c r="A13" s="7">
        <v>45513</v>
      </c>
      <c r="B13" s="8" t="s">
        <v>32</v>
      </c>
      <c r="C13" s="8" t="s">
        <v>17</v>
      </c>
      <c r="D13" s="9">
        <v>0.28888888888888886</v>
      </c>
      <c r="E13" s="9">
        <v>0.45624999999999999</v>
      </c>
      <c r="F13" s="10">
        <v>0.1673611111111111</v>
      </c>
      <c r="G13" s="11">
        <v>0.1673611111111111</v>
      </c>
      <c r="H13" s="11">
        <v>9.0277777777777457E-3</v>
      </c>
      <c r="I13" s="11">
        <v>0.45624999999999999</v>
      </c>
      <c r="J13" s="11">
        <v>0.1673611111111111</v>
      </c>
      <c r="K13" s="11">
        <v>0.45624999999999999</v>
      </c>
      <c r="L13" s="11">
        <v>0.45624999999999999</v>
      </c>
      <c r="M13" s="11">
        <v>5.5555555555555358E-3</v>
      </c>
      <c r="N13" s="11" t="s">
        <v>18</v>
      </c>
      <c r="O13" s="5" t="str">
        <f>IF(N13&lt;&gt;"",B13,"")</f>
        <v/>
      </c>
      <c r="P13" s="12" t="str">
        <f>IF(N13&lt;&gt;"",D13,"")</f>
        <v/>
      </c>
      <c r="Q13" s="5"/>
    </row>
    <row r="14" spans="1:25" ht="15.75">
      <c r="A14" s="7">
        <v>45513</v>
      </c>
      <c r="B14" s="8" t="s">
        <v>33</v>
      </c>
      <c r="C14" s="8" t="s">
        <v>17</v>
      </c>
      <c r="D14" s="9">
        <v>0.28888888888888886</v>
      </c>
      <c r="E14" s="9">
        <v>0.45624999999999999</v>
      </c>
      <c r="F14" s="10">
        <v>0.1673611111111111</v>
      </c>
      <c r="G14" s="11">
        <v>0.1673611111111111</v>
      </c>
      <c r="H14" s="11">
        <v>9.0277777777777457E-3</v>
      </c>
      <c r="I14" s="11">
        <v>0.45624999999999999</v>
      </c>
      <c r="J14" s="11">
        <v>0.1673611111111111</v>
      </c>
      <c r="K14" s="11">
        <v>0.45624999999999999</v>
      </c>
      <c r="L14" s="11">
        <v>0.45624999999999999</v>
      </c>
      <c r="M14" s="11">
        <v>5.5555555555555358E-3</v>
      </c>
      <c r="N14" s="11" t="s">
        <v>18</v>
      </c>
      <c r="O14" s="5" t="str">
        <f>IF(N14&lt;&gt;"",B14,"")</f>
        <v/>
      </c>
      <c r="P14" s="12" t="str">
        <f>IF(N14&lt;&gt;"",D14,"")</f>
        <v/>
      </c>
      <c r="Q14" s="5"/>
      <c r="T14" s="6"/>
    </row>
    <row r="15" spans="1:25" ht="15.75">
      <c r="A15" s="7">
        <v>45513</v>
      </c>
      <c r="B15" s="8" t="s">
        <v>34</v>
      </c>
      <c r="C15" s="8" t="s">
        <v>17</v>
      </c>
      <c r="D15" s="9">
        <v>0.28888888888888886</v>
      </c>
      <c r="E15" s="9">
        <v>0.45624999999999999</v>
      </c>
      <c r="F15" s="10">
        <v>0.1673611111111111</v>
      </c>
      <c r="G15" s="11">
        <v>0.1673611111111111</v>
      </c>
      <c r="H15" s="11">
        <v>9.0277777777777457E-3</v>
      </c>
      <c r="I15" s="11">
        <v>0.45624999999999999</v>
      </c>
      <c r="J15" s="11">
        <v>0.1673611111111111</v>
      </c>
      <c r="K15" s="11">
        <v>0.45624999999999999</v>
      </c>
      <c r="L15" s="11">
        <v>0.45624999999999999</v>
      </c>
      <c r="M15" s="11">
        <v>5.5555555555555358E-3</v>
      </c>
      <c r="N15" s="11" t="s">
        <v>18</v>
      </c>
      <c r="O15" s="5" t="str">
        <f>IF(N15&lt;&gt;"",B15,"")</f>
        <v/>
      </c>
      <c r="P15" s="12" t="str">
        <f>IF(N15&lt;&gt;"",D15,"")</f>
        <v/>
      </c>
      <c r="Q15" s="5"/>
      <c r="T15" s="6"/>
    </row>
    <row r="16" spans="1:25" ht="15.75">
      <c r="A16" s="7">
        <v>45513</v>
      </c>
      <c r="B16" s="8" t="s">
        <v>35</v>
      </c>
      <c r="C16" s="8" t="s">
        <v>17</v>
      </c>
      <c r="D16" s="9">
        <v>0.28888888888888886</v>
      </c>
      <c r="E16" s="9">
        <v>0.45624999999999999</v>
      </c>
      <c r="F16" s="10">
        <v>0.1673611111111111</v>
      </c>
      <c r="G16" s="11">
        <v>0.1673611111111111</v>
      </c>
      <c r="H16" s="11">
        <v>9.0277777777777457E-3</v>
      </c>
      <c r="I16" s="11">
        <v>0.45624999999999999</v>
      </c>
      <c r="J16" s="11">
        <v>0.1673611111111111</v>
      </c>
      <c r="K16" s="11">
        <v>0.45624999999999999</v>
      </c>
      <c r="L16" s="11">
        <v>0.45624999999999999</v>
      </c>
      <c r="M16" s="11">
        <v>5.5555555555555358E-3</v>
      </c>
      <c r="N16" s="11" t="s">
        <v>18</v>
      </c>
      <c r="O16" s="5" t="str">
        <f>IF(N16&lt;&gt;"",B16,"")</f>
        <v/>
      </c>
      <c r="P16" s="12" t="str">
        <f>IF(N16&lt;&gt;"",D16,"")</f>
        <v/>
      </c>
      <c r="Q16" s="5"/>
      <c r="T16" s="6"/>
    </row>
    <row r="17" spans="1:21" ht="15.75">
      <c r="A17" s="7">
        <v>45513</v>
      </c>
      <c r="B17" s="8" t="s">
        <v>36</v>
      </c>
      <c r="C17" s="8" t="s">
        <v>17</v>
      </c>
      <c r="D17" s="9">
        <v>0.29444444444444445</v>
      </c>
      <c r="E17" s="9">
        <v>0.46250000000000002</v>
      </c>
      <c r="F17" s="10">
        <v>0.16805555555555557</v>
      </c>
      <c r="G17" s="11">
        <v>0.16805555555555557</v>
      </c>
      <c r="H17" s="11">
        <v>6.2500000000000333E-3</v>
      </c>
      <c r="I17" s="11">
        <v>0.46250000000000002</v>
      </c>
      <c r="J17" s="11">
        <v>0.16805555555555557</v>
      </c>
      <c r="K17" s="11">
        <v>0.46250000000000002</v>
      </c>
      <c r="L17" s="11">
        <v>0.46388888888888891</v>
      </c>
      <c r="M17" s="11">
        <v>5.5555555555555913E-3</v>
      </c>
      <c r="N17" s="11" t="s">
        <v>18</v>
      </c>
      <c r="O17" s="5" t="str">
        <f>IF(N17&lt;&gt;"",B17,"")</f>
        <v/>
      </c>
      <c r="P17" s="12" t="str">
        <f>IF(N17&lt;&gt;"",D17,"")</f>
        <v/>
      </c>
      <c r="Q17" s="5"/>
    </row>
    <row r="18" spans="1:21" ht="15.75">
      <c r="A18" s="7">
        <v>45513</v>
      </c>
      <c r="B18" s="8" t="s">
        <v>37</v>
      </c>
      <c r="C18" s="8" t="s">
        <v>17</v>
      </c>
      <c r="D18" s="9">
        <v>0.29444444444444445</v>
      </c>
      <c r="E18" s="9">
        <v>0.46319444444444446</v>
      </c>
      <c r="F18" s="10">
        <v>0.16875000000000001</v>
      </c>
      <c r="G18" s="11">
        <v>0.16805555555555557</v>
      </c>
      <c r="H18" s="11">
        <v>6.2500000000000333E-3</v>
      </c>
      <c r="I18" s="11">
        <v>0.46319444444444446</v>
      </c>
      <c r="J18" s="11">
        <v>0.16875000000000001</v>
      </c>
      <c r="K18" s="11">
        <v>0.46250000000000002</v>
      </c>
      <c r="L18" s="11">
        <v>0.46388888888888891</v>
      </c>
      <c r="M18" s="11">
        <v>5.5555555555555913E-3</v>
      </c>
      <c r="N18" s="11" t="s">
        <v>18</v>
      </c>
      <c r="O18" s="5" t="str">
        <f>IF(N18&lt;&gt;"",B18,"")</f>
        <v/>
      </c>
      <c r="P18" s="12" t="str">
        <f>IF(N18&lt;&gt;"",D18,"")</f>
        <v/>
      </c>
      <c r="Q18" s="5"/>
    </row>
    <row r="19" spans="1:21" ht="15.75">
      <c r="A19" s="7">
        <v>45513</v>
      </c>
      <c r="B19" s="8" t="s">
        <v>38</v>
      </c>
      <c r="C19" s="8" t="s">
        <v>17</v>
      </c>
      <c r="D19" s="9">
        <v>0.29444444444444445</v>
      </c>
      <c r="E19" s="9">
        <v>0.46250000000000002</v>
      </c>
      <c r="F19" s="10">
        <v>0.16805555555555557</v>
      </c>
      <c r="G19" s="11">
        <v>0.16805555555555557</v>
      </c>
      <c r="H19" s="11">
        <v>6.2500000000000333E-3</v>
      </c>
      <c r="I19" s="11">
        <v>0.46250000000000002</v>
      </c>
      <c r="J19" s="11">
        <v>0.16805555555555557</v>
      </c>
      <c r="K19" s="11">
        <v>0.46250000000000002</v>
      </c>
      <c r="L19" s="11">
        <v>0.46388888888888891</v>
      </c>
      <c r="M19" s="11">
        <v>5.5555555555555913E-3</v>
      </c>
      <c r="N19" s="11" t="s">
        <v>18</v>
      </c>
      <c r="O19" s="5" t="str">
        <f>IF(N19&lt;&gt;"",B19,"")</f>
        <v/>
      </c>
      <c r="P19" s="12" t="str">
        <f>IF(N19&lt;&gt;"",D19,"")</f>
        <v/>
      </c>
      <c r="Q19" s="5"/>
    </row>
    <row r="20" spans="1:21" ht="15.75">
      <c r="A20" s="7">
        <v>45513</v>
      </c>
      <c r="B20" s="8" t="s">
        <v>39</v>
      </c>
      <c r="C20" s="8" t="s">
        <v>17</v>
      </c>
      <c r="D20" s="9">
        <v>0.29444444444444445</v>
      </c>
      <c r="E20" s="9">
        <v>0.46388888888888891</v>
      </c>
      <c r="F20" s="10">
        <v>0.16944444444444445</v>
      </c>
      <c r="G20" s="11">
        <v>0.16805555555555557</v>
      </c>
      <c r="H20" s="11">
        <v>6.2500000000000333E-3</v>
      </c>
      <c r="I20" s="11">
        <v>0.46388888888888891</v>
      </c>
      <c r="J20" s="11">
        <v>0.16944444444444445</v>
      </c>
      <c r="K20" s="11">
        <v>0.46250000000000002</v>
      </c>
      <c r="L20" s="11">
        <v>0.46388888888888891</v>
      </c>
      <c r="M20" s="11">
        <v>5.5555555555555913E-3</v>
      </c>
      <c r="N20" s="11" t="s">
        <v>18</v>
      </c>
      <c r="O20" s="5" t="str">
        <f>IF(N20&lt;&gt;"",B20,"")</f>
        <v/>
      </c>
      <c r="P20" s="12" t="str">
        <f>IF(N20&lt;&gt;"",D20,"")</f>
        <v/>
      </c>
      <c r="Q20" s="5"/>
    </row>
    <row r="21" spans="1:21" ht="15.75">
      <c r="A21" s="7">
        <v>45513</v>
      </c>
      <c r="B21" s="8" t="s">
        <v>40</v>
      </c>
      <c r="C21" s="8" t="s">
        <v>17</v>
      </c>
      <c r="D21" s="9">
        <v>0.3</v>
      </c>
      <c r="E21" s="9">
        <v>0.47013888888888888</v>
      </c>
      <c r="F21" s="10">
        <v>0.1701388888888889</v>
      </c>
      <c r="G21" s="11">
        <v>0.1701388888888889</v>
      </c>
      <c r="H21" s="11">
        <v>7.6388888888888618E-3</v>
      </c>
      <c r="I21" s="11">
        <v>0.47013888888888888</v>
      </c>
      <c r="J21" s="11">
        <v>0.1701388888888889</v>
      </c>
      <c r="K21" s="11">
        <v>0.47013888888888888</v>
      </c>
      <c r="L21" s="11">
        <v>0.47013888888888888</v>
      </c>
      <c r="M21" s="11">
        <v>5.5555555555555358E-3</v>
      </c>
      <c r="N21" s="11" t="s">
        <v>18</v>
      </c>
      <c r="O21" s="5" t="str">
        <f>IF(N21&lt;&gt;"",B21,"")</f>
        <v/>
      </c>
      <c r="P21" s="12" t="str">
        <f>IF(N21&lt;&gt;"",D21,"")</f>
        <v/>
      </c>
      <c r="Q21" s="5"/>
    </row>
    <row r="22" spans="1:21" ht="15.75">
      <c r="A22" s="7">
        <v>45513</v>
      </c>
      <c r="B22" s="8" t="s">
        <v>41</v>
      </c>
      <c r="C22" s="8" t="s">
        <v>17</v>
      </c>
      <c r="D22" s="9">
        <v>0.3</v>
      </c>
      <c r="E22" s="9">
        <v>0.47013888888888888</v>
      </c>
      <c r="F22" s="10">
        <v>0.1701388888888889</v>
      </c>
      <c r="G22" s="11">
        <v>0.1701388888888889</v>
      </c>
      <c r="H22" s="11">
        <v>7.6388888888888618E-3</v>
      </c>
      <c r="I22" s="11">
        <v>0.47013888888888888</v>
      </c>
      <c r="J22" s="11">
        <v>0.1701388888888889</v>
      </c>
      <c r="K22" s="11">
        <v>0.47013888888888888</v>
      </c>
      <c r="L22" s="11">
        <v>0.47013888888888888</v>
      </c>
      <c r="M22" s="11">
        <v>5.5555555555555358E-3</v>
      </c>
      <c r="N22" s="11" t="s">
        <v>18</v>
      </c>
      <c r="O22" s="5" t="str">
        <f>IF(N22&lt;&gt;"",B22,"")</f>
        <v/>
      </c>
      <c r="P22" s="12" t="str">
        <f>IF(N22&lt;&gt;"",D22,"")</f>
        <v/>
      </c>
      <c r="Q22" s="5"/>
      <c r="S22" s="19"/>
      <c r="U22" s="6"/>
    </row>
    <row r="23" spans="1:21" ht="15.75">
      <c r="A23" s="7">
        <v>45513</v>
      </c>
      <c r="B23" s="8" t="s">
        <v>42</v>
      </c>
      <c r="C23" s="8" t="s">
        <v>17</v>
      </c>
      <c r="D23" s="9">
        <v>0.3</v>
      </c>
      <c r="E23" s="9">
        <v>0.47013888888888888</v>
      </c>
      <c r="F23" s="10">
        <v>0.1701388888888889</v>
      </c>
      <c r="G23" s="11">
        <v>0.1701388888888889</v>
      </c>
      <c r="H23" s="11">
        <v>7.6388888888888618E-3</v>
      </c>
      <c r="I23" s="11">
        <v>0.47013888888888888</v>
      </c>
      <c r="J23" s="11">
        <v>0.1701388888888889</v>
      </c>
      <c r="K23" s="11">
        <v>0.47013888888888888</v>
      </c>
      <c r="L23" s="11">
        <v>0.47013888888888888</v>
      </c>
      <c r="M23" s="11">
        <v>5.5555555555555358E-3</v>
      </c>
      <c r="N23" s="11" t="s">
        <v>18</v>
      </c>
      <c r="O23" s="5" t="str">
        <f>IF(N23&lt;&gt;"",B23,"")</f>
        <v/>
      </c>
      <c r="P23" s="12" t="str">
        <f>IF(N23&lt;&gt;"",D23,"")</f>
        <v/>
      </c>
      <c r="Q23" s="5"/>
    </row>
    <row r="24" spans="1:21" ht="15.75">
      <c r="A24" s="7">
        <v>45513</v>
      </c>
      <c r="B24" s="8" t="s">
        <v>43</v>
      </c>
      <c r="C24" s="8" t="s">
        <v>17</v>
      </c>
      <c r="D24" s="9">
        <v>0.3</v>
      </c>
      <c r="E24" s="9">
        <v>0.47013888888888888</v>
      </c>
      <c r="F24" s="10">
        <v>0.1701388888888889</v>
      </c>
      <c r="G24" s="11">
        <v>0.1701388888888889</v>
      </c>
      <c r="H24" s="11">
        <v>7.6388888888888618E-3</v>
      </c>
      <c r="I24" s="11">
        <v>0.47013888888888888</v>
      </c>
      <c r="J24" s="11">
        <v>0.1701388888888889</v>
      </c>
      <c r="K24" s="11">
        <v>0.47013888888888888</v>
      </c>
      <c r="L24" s="11">
        <v>0.47013888888888888</v>
      </c>
      <c r="M24" s="11">
        <v>5.5555555555555358E-3</v>
      </c>
      <c r="N24" s="11" t="s">
        <v>18</v>
      </c>
      <c r="O24" s="5" t="str">
        <f>IF(N24&lt;&gt;"",B24,"")</f>
        <v/>
      </c>
      <c r="P24" s="12" t="str">
        <f>IF(N24&lt;&gt;"",D24,"")</f>
        <v/>
      </c>
      <c r="Q24" s="5"/>
    </row>
    <row r="25" spans="1:21" ht="15.75">
      <c r="A25" s="7">
        <v>45513</v>
      </c>
      <c r="B25" s="8" t="s">
        <v>44</v>
      </c>
      <c r="C25" s="8" t="s">
        <v>17</v>
      </c>
      <c r="D25" s="9">
        <v>0.30555555555555558</v>
      </c>
      <c r="E25" s="9">
        <v>0.47569444444444442</v>
      </c>
      <c r="F25" s="10">
        <v>0.1701388888888889</v>
      </c>
      <c r="G25" s="11">
        <v>0.1701388888888889</v>
      </c>
      <c r="H25" s="11">
        <v>5.5555555555555358E-3</v>
      </c>
      <c r="I25" s="11">
        <v>0.47569444444444442</v>
      </c>
      <c r="J25" s="11">
        <v>0.1701388888888889</v>
      </c>
      <c r="K25" s="11">
        <v>0.47569444444444442</v>
      </c>
      <c r="L25" s="11">
        <v>0.47569444444444442</v>
      </c>
      <c r="M25" s="11">
        <v>5.5555555555555913E-3</v>
      </c>
      <c r="N25" s="11" t="s">
        <v>18</v>
      </c>
      <c r="O25" s="5" t="str">
        <f>IF(N25&lt;&gt;"",B25,"")</f>
        <v/>
      </c>
      <c r="P25" s="12" t="str">
        <f>IF(N25&lt;&gt;"",D25,"")</f>
        <v/>
      </c>
      <c r="Q25" s="5"/>
    </row>
    <row r="26" spans="1:21" ht="15.75">
      <c r="A26" s="7">
        <v>45513</v>
      </c>
      <c r="B26" s="8" t="s">
        <v>45</v>
      </c>
      <c r="C26" s="8" t="s">
        <v>17</v>
      </c>
      <c r="D26" s="9">
        <v>0.30555555555555558</v>
      </c>
      <c r="E26" s="9">
        <v>0.47569444444444442</v>
      </c>
      <c r="F26" s="10">
        <v>0.1701388888888889</v>
      </c>
      <c r="G26" s="11">
        <v>0.1701388888888889</v>
      </c>
      <c r="H26" s="11">
        <v>5.5555555555555358E-3</v>
      </c>
      <c r="I26" s="11">
        <v>0.47569444444444442</v>
      </c>
      <c r="J26" s="11">
        <v>0.1701388888888889</v>
      </c>
      <c r="K26" s="11">
        <v>0.47569444444444442</v>
      </c>
      <c r="L26" s="11">
        <v>0.47569444444444442</v>
      </c>
      <c r="M26" s="11">
        <v>5.5555555555555913E-3</v>
      </c>
      <c r="N26" s="11" t="s">
        <v>18</v>
      </c>
      <c r="O26" s="5" t="str">
        <f>IF(N26&lt;&gt;"",B26,"")</f>
        <v/>
      </c>
      <c r="P26" s="12" t="str">
        <f>IF(N26&lt;&gt;"",D26,"")</f>
        <v/>
      </c>
      <c r="Q26" s="5"/>
    </row>
    <row r="27" spans="1:21" ht="15.75">
      <c r="A27" s="7">
        <v>45513</v>
      </c>
      <c r="B27" s="8" t="s">
        <v>46</v>
      </c>
      <c r="C27" s="8" t="s">
        <v>17</v>
      </c>
      <c r="D27" s="9">
        <v>0.30555555555555558</v>
      </c>
      <c r="E27" s="9">
        <v>0.47569444444444442</v>
      </c>
      <c r="F27" s="10">
        <v>0.1701388888888889</v>
      </c>
      <c r="G27" s="11">
        <v>0.1701388888888889</v>
      </c>
      <c r="H27" s="11">
        <v>5.5555555555555358E-3</v>
      </c>
      <c r="I27" s="11">
        <v>0.47569444444444442</v>
      </c>
      <c r="J27" s="11">
        <v>0.1701388888888889</v>
      </c>
      <c r="K27" s="11">
        <v>0.47569444444444442</v>
      </c>
      <c r="L27" s="11">
        <v>0.47569444444444442</v>
      </c>
      <c r="M27" s="11">
        <v>5.5555555555555913E-3</v>
      </c>
      <c r="N27" s="11" t="s">
        <v>18</v>
      </c>
      <c r="O27" s="5" t="str">
        <f>IF(N27&lt;&gt;"",B27,"")</f>
        <v/>
      </c>
      <c r="P27" s="12" t="str">
        <f>IF(N27&lt;&gt;"",D27,"")</f>
        <v/>
      </c>
      <c r="Q27" s="5"/>
    </row>
    <row r="28" spans="1:21" ht="15.75">
      <c r="A28" s="7">
        <v>45513</v>
      </c>
      <c r="B28" s="8" t="s">
        <v>47</v>
      </c>
      <c r="C28" s="8" t="s">
        <v>17</v>
      </c>
      <c r="D28" s="9">
        <v>0.31111111111111112</v>
      </c>
      <c r="E28" s="9">
        <v>0.48402777777777778</v>
      </c>
      <c r="F28" s="10">
        <v>0.17291666666666666</v>
      </c>
      <c r="G28" s="11">
        <v>0.17083333333333334</v>
      </c>
      <c r="H28" s="11">
        <v>6.2500000000000333E-3</v>
      </c>
      <c r="I28" s="11">
        <v>0.48402777777777778</v>
      </c>
      <c r="J28" s="11">
        <v>0.17291666666666666</v>
      </c>
      <c r="K28" s="11">
        <v>0.48194444444444445</v>
      </c>
      <c r="L28" s="11">
        <v>0.48402777777777778</v>
      </c>
      <c r="M28" s="11">
        <v>5.5555555555555358E-3</v>
      </c>
      <c r="N28" s="11" t="s">
        <v>18</v>
      </c>
      <c r="O28" s="5" t="str">
        <f>IF(N28&lt;&gt;"",B28,"")</f>
        <v/>
      </c>
      <c r="P28" s="12" t="str">
        <f>IF(N28&lt;&gt;"",D28,"")</f>
        <v/>
      </c>
      <c r="Q28" s="5"/>
    </row>
    <row r="29" spans="1:21" ht="15.75">
      <c r="A29" s="7">
        <v>45513</v>
      </c>
      <c r="B29" s="8" t="s">
        <v>48</v>
      </c>
      <c r="C29" s="8" t="s">
        <v>17</v>
      </c>
      <c r="D29" s="9">
        <v>0.31111111111111112</v>
      </c>
      <c r="E29" s="9">
        <v>0.48194444444444445</v>
      </c>
      <c r="F29" s="10">
        <v>0.17083333333333334</v>
      </c>
      <c r="G29" s="11">
        <v>0.17083333333333334</v>
      </c>
      <c r="H29" s="11">
        <v>6.2500000000000333E-3</v>
      </c>
      <c r="I29" s="11">
        <v>0.48194444444444445</v>
      </c>
      <c r="J29" s="11">
        <v>0.17083333333333334</v>
      </c>
      <c r="K29" s="11">
        <v>0.48194444444444445</v>
      </c>
      <c r="L29" s="11">
        <v>0.48402777777777778</v>
      </c>
      <c r="M29" s="11">
        <v>5.5555555555555358E-3</v>
      </c>
      <c r="N29" s="11" t="s">
        <v>18</v>
      </c>
      <c r="O29" s="5" t="str">
        <f>IF(N29&lt;&gt;"",B29,"")</f>
        <v/>
      </c>
      <c r="P29" s="12" t="str">
        <f>IF(N29&lt;&gt;"",D29,"")</f>
        <v/>
      </c>
      <c r="Q29" s="5"/>
    </row>
    <row r="30" spans="1:21" ht="15.75">
      <c r="A30" s="7">
        <v>45513</v>
      </c>
      <c r="B30" s="8" t="s">
        <v>49</v>
      </c>
      <c r="C30" s="8" t="s">
        <v>17</v>
      </c>
      <c r="D30" s="9">
        <v>0.31111111111111112</v>
      </c>
      <c r="E30" s="9">
        <v>0.48402777777777778</v>
      </c>
      <c r="F30" s="10">
        <v>0.17291666666666666</v>
      </c>
      <c r="G30" s="11">
        <v>0.17083333333333334</v>
      </c>
      <c r="H30" s="11">
        <v>6.2500000000000333E-3</v>
      </c>
      <c r="I30" s="11">
        <v>0.48402777777777778</v>
      </c>
      <c r="J30" s="11">
        <v>0.17291666666666666</v>
      </c>
      <c r="K30" s="11">
        <v>0.48194444444444445</v>
      </c>
      <c r="L30" s="11">
        <v>0.48402777777777778</v>
      </c>
      <c r="M30" s="11">
        <v>5.5555555555555358E-3</v>
      </c>
      <c r="N30" s="11" t="s">
        <v>18</v>
      </c>
      <c r="O30" s="5" t="str">
        <f>IF(N30&lt;&gt;"",B30,"")</f>
        <v/>
      </c>
      <c r="P30" s="12" t="str">
        <f>IF(N30&lt;&gt;"",D30,"")</f>
        <v/>
      </c>
      <c r="Q30" s="5"/>
    </row>
    <row r="31" spans="1:21" ht="15.75">
      <c r="A31" s="7">
        <v>45513</v>
      </c>
      <c r="B31" s="8" t="s">
        <v>50</v>
      </c>
      <c r="C31" s="8" t="s">
        <v>17</v>
      </c>
      <c r="D31" s="9">
        <v>0.31111111111111112</v>
      </c>
      <c r="E31" s="9">
        <v>0.48194444444444445</v>
      </c>
      <c r="F31" s="10">
        <v>0.17083333333333334</v>
      </c>
      <c r="G31" s="11">
        <v>0.17083333333333334</v>
      </c>
      <c r="H31" s="11">
        <v>6.2500000000000333E-3</v>
      </c>
      <c r="I31" s="11">
        <v>0.48194444444444445</v>
      </c>
      <c r="J31" s="11">
        <v>0.17083333333333334</v>
      </c>
      <c r="K31" s="11">
        <v>0.48194444444444445</v>
      </c>
      <c r="L31" s="11">
        <v>0.48402777777777778</v>
      </c>
      <c r="M31" s="11">
        <v>5.5555555555555358E-3</v>
      </c>
      <c r="N31" s="11" t="s">
        <v>18</v>
      </c>
      <c r="O31" s="5" t="str">
        <f>IF(N31&lt;&gt;"",B31,"")</f>
        <v/>
      </c>
      <c r="P31" s="12" t="str">
        <f>IF(N31&lt;&gt;"",D31,"")</f>
        <v/>
      </c>
      <c r="Q31" s="5"/>
    </row>
    <row r="32" spans="1:21" ht="15.75">
      <c r="A32" s="7">
        <v>45513</v>
      </c>
      <c r="B32" s="8" t="s">
        <v>51</v>
      </c>
      <c r="C32" s="8" t="s">
        <v>17</v>
      </c>
      <c r="D32" s="9">
        <v>0.31666666666666665</v>
      </c>
      <c r="E32" s="9">
        <v>0.48888888888888887</v>
      </c>
      <c r="F32" s="10">
        <v>0.17222222222222222</v>
      </c>
      <c r="G32" s="11">
        <v>0.17152777777777778</v>
      </c>
      <c r="H32" s="11">
        <v>6.2499999999999778E-3</v>
      </c>
      <c r="I32" s="11">
        <v>0.48888888888888887</v>
      </c>
      <c r="J32" s="11">
        <v>0.17222222222222222</v>
      </c>
      <c r="K32" s="11">
        <v>0.48819444444444443</v>
      </c>
      <c r="L32" s="11">
        <v>0.48888888888888887</v>
      </c>
      <c r="M32" s="11">
        <v>5.5555555555555358E-3</v>
      </c>
      <c r="N32" s="11" t="s">
        <v>18</v>
      </c>
      <c r="O32" s="5" t="str">
        <f>IF(N32&lt;&gt;"",B32,"")</f>
        <v/>
      </c>
      <c r="P32" s="12" t="str">
        <f>IF(N32&lt;&gt;"",D32,"")</f>
        <v/>
      </c>
      <c r="Q32" s="5"/>
    </row>
    <row r="33" spans="1:17" ht="15.75">
      <c r="A33" s="7">
        <v>45513</v>
      </c>
      <c r="B33" s="8" t="s">
        <v>52</v>
      </c>
      <c r="C33" s="8" t="s">
        <v>17</v>
      </c>
      <c r="D33" s="9">
        <v>0.31666666666666665</v>
      </c>
      <c r="E33" s="9">
        <v>0.48888888888888887</v>
      </c>
      <c r="F33" s="10">
        <v>0.17222222222222222</v>
      </c>
      <c r="G33" s="11">
        <v>0.17152777777777778</v>
      </c>
      <c r="H33" s="11">
        <v>6.2499999999999778E-3</v>
      </c>
      <c r="I33" s="11">
        <v>0.48888888888888887</v>
      </c>
      <c r="J33" s="11">
        <v>0.17222222222222222</v>
      </c>
      <c r="K33" s="11">
        <v>0.48819444444444443</v>
      </c>
      <c r="L33" s="11">
        <v>0.48888888888888887</v>
      </c>
      <c r="M33" s="11">
        <v>5.5555555555555358E-3</v>
      </c>
      <c r="N33" s="11" t="s">
        <v>18</v>
      </c>
      <c r="O33" s="5" t="str">
        <f>IF(N33&lt;&gt;"",B33,"")</f>
        <v/>
      </c>
      <c r="P33" s="12" t="str">
        <f>IF(N33&lt;&gt;"",D33,"")</f>
        <v/>
      </c>
      <c r="Q33" s="5"/>
    </row>
    <row r="34" spans="1:17" ht="15.75">
      <c r="A34" s="7">
        <v>45513</v>
      </c>
      <c r="B34" s="8" t="s">
        <v>53</v>
      </c>
      <c r="C34" s="8" t="s">
        <v>17</v>
      </c>
      <c r="D34" s="9">
        <v>0.31666666666666665</v>
      </c>
      <c r="E34" s="9">
        <v>0.48819444444444443</v>
      </c>
      <c r="F34" s="10">
        <v>0.17152777777777778</v>
      </c>
      <c r="G34" s="11">
        <v>0.17152777777777778</v>
      </c>
      <c r="H34" s="11">
        <v>6.2499999999999778E-3</v>
      </c>
      <c r="I34" s="11">
        <v>0.48819444444444443</v>
      </c>
      <c r="J34" s="11">
        <v>0.17152777777777778</v>
      </c>
      <c r="K34" s="11">
        <v>0.48819444444444443</v>
      </c>
      <c r="L34" s="11">
        <v>0.48888888888888887</v>
      </c>
      <c r="M34" s="11">
        <v>5.5555555555555358E-3</v>
      </c>
      <c r="N34" s="11" t="s">
        <v>18</v>
      </c>
      <c r="O34" s="5" t="str">
        <f>IF(N34&lt;&gt;"",B34,"")</f>
        <v/>
      </c>
      <c r="P34" s="12" t="str">
        <f>IF(N34&lt;&gt;"",D34,"")</f>
        <v/>
      </c>
      <c r="Q34" s="5"/>
    </row>
    <row r="35" spans="1:17" ht="15.75">
      <c r="A35" s="7">
        <v>45513</v>
      </c>
      <c r="B35" s="8" t="s">
        <v>54</v>
      </c>
      <c r="C35" s="8" t="s">
        <v>17</v>
      </c>
      <c r="D35" s="9">
        <v>0.32222222222222224</v>
      </c>
      <c r="E35" s="9">
        <v>0.50138888888888888</v>
      </c>
      <c r="F35" s="10">
        <v>0.17916666666666667</v>
      </c>
      <c r="G35" s="11">
        <v>0.17777777777777778</v>
      </c>
      <c r="H35" s="11">
        <v>1.1805555555555569E-2</v>
      </c>
      <c r="I35" s="11">
        <v>0.50138888888888888</v>
      </c>
      <c r="J35" s="11">
        <v>0.17916666666666667</v>
      </c>
      <c r="K35" s="11">
        <v>0.5</v>
      </c>
      <c r="L35" s="11">
        <v>0.50138888888888888</v>
      </c>
      <c r="M35" s="11">
        <v>5.5555555555555913E-3</v>
      </c>
      <c r="N35" s="11" t="s">
        <v>18</v>
      </c>
      <c r="O35" s="5" t="str">
        <f>IF(N35&lt;&gt;"",B35,"")</f>
        <v/>
      </c>
      <c r="P35" s="12" t="str">
        <f>IF(N35&lt;&gt;"",D35,"")</f>
        <v/>
      </c>
      <c r="Q35" s="5"/>
    </row>
    <row r="36" spans="1:17" ht="15.75">
      <c r="A36" s="7">
        <v>45513</v>
      </c>
      <c r="B36" s="8" t="s">
        <v>55</v>
      </c>
      <c r="C36" s="8" t="s">
        <v>17</v>
      </c>
      <c r="D36" s="9">
        <v>0.32222222222222224</v>
      </c>
      <c r="E36" s="9">
        <v>0.50138888888888888</v>
      </c>
      <c r="F36" s="10">
        <v>0.17916666666666667</v>
      </c>
      <c r="G36" s="11">
        <v>0.17777777777777778</v>
      </c>
      <c r="H36" s="11">
        <v>1.1805555555555569E-2</v>
      </c>
      <c r="I36" s="11">
        <v>0.50138888888888888</v>
      </c>
      <c r="J36" s="11">
        <v>0.17916666666666667</v>
      </c>
      <c r="K36" s="11">
        <v>0.5</v>
      </c>
      <c r="L36" s="11">
        <v>0.50138888888888888</v>
      </c>
      <c r="M36" s="11">
        <v>5.5555555555555913E-3</v>
      </c>
      <c r="N36" s="11" t="s">
        <v>18</v>
      </c>
      <c r="O36" s="5" t="str">
        <f>IF(N36&lt;&gt;"",B36,"")</f>
        <v/>
      </c>
      <c r="P36" s="12" t="str">
        <f>IF(N36&lt;&gt;"",D36,"")</f>
        <v/>
      </c>
      <c r="Q36" s="5"/>
    </row>
    <row r="37" spans="1:17" ht="15.75">
      <c r="A37" s="7">
        <v>45513</v>
      </c>
      <c r="B37" s="8" t="s">
        <v>56</v>
      </c>
      <c r="C37" s="8" t="s">
        <v>17</v>
      </c>
      <c r="D37" s="9">
        <v>0.32222222222222224</v>
      </c>
      <c r="E37" s="9">
        <v>0.5</v>
      </c>
      <c r="F37" s="10">
        <v>0.17777777777777778</v>
      </c>
      <c r="G37" s="11">
        <v>0.17777777777777778</v>
      </c>
      <c r="H37" s="11">
        <v>1.1805555555555569E-2</v>
      </c>
      <c r="I37" s="11">
        <v>0.5</v>
      </c>
      <c r="J37" s="11">
        <v>0.17777777777777778</v>
      </c>
      <c r="K37" s="11">
        <v>0.5</v>
      </c>
      <c r="L37" s="11">
        <v>0.50138888888888888</v>
      </c>
      <c r="M37" s="11">
        <v>5.5555555555555913E-3</v>
      </c>
      <c r="N37" s="11" t="s">
        <v>18</v>
      </c>
      <c r="O37" s="5" t="str">
        <f>IF(N37&lt;&gt;"",B37,"")</f>
        <v/>
      </c>
      <c r="P37" s="12" t="str">
        <f>IF(N37&lt;&gt;"",D37,"")</f>
        <v/>
      </c>
      <c r="Q37" s="5"/>
    </row>
    <row r="38" spans="1:17" ht="15.75">
      <c r="A38" s="7">
        <v>45513</v>
      </c>
      <c r="B38" s="8" t="s">
        <v>57</v>
      </c>
      <c r="C38" s="8" t="s">
        <v>17</v>
      </c>
      <c r="D38" s="9">
        <v>0.32222222222222224</v>
      </c>
      <c r="E38" s="9">
        <v>0.5</v>
      </c>
      <c r="F38" s="10">
        <v>0.17777777777777778</v>
      </c>
      <c r="G38" s="11">
        <v>0.17777777777777778</v>
      </c>
      <c r="H38" s="11">
        <v>1.1805555555555569E-2</v>
      </c>
      <c r="I38" s="11">
        <v>0.5</v>
      </c>
      <c r="J38" s="11">
        <v>0.17777777777777778</v>
      </c>
      <c r="K38" s="11">
        <v>0.5</v>
      </c>
      <c r="L38" s="11">
        <v>0.50138888888888888</v>
      </c>
      <c r="M38" s="11">
        <v>5.5555555555555913E-3</v>
      </c>
      <c r="N38" s="11" t="s">
        <v>18</v>
      </c>
      <c r="O38" s="5" t="str">
        <f>IF(N38&lt;&gt;"",B38,"")</f>
        <v/>
      </c>
      <c r="P38" s="12" t="str">
        <f>IF(N38&lt;&gt;"",D38,"")</f>
        <v/>
      </c>
      <c r="Q38" s="5"/>
    </row>
    <row r="39" spans="1:17" ht="15.75">
      <c r="A39" s="7">
        <v>45513</v>
      </c>
      <c r="B39" s="8" t="s">
        <v>58</v>
      </c>
      <c r="C39" s="8" t="s">
        <v>17</v>
      </c>
      <c r="D39" s="9">
        <v>0.33333333333333331</v>
      </c>
      <c r="E39" s="9">
        <v>0.50486111111111109</v>
      </c>
      <c r="F39" s="10">
        <v>0.17152777777777778</v>
      </c>
      <c r="G39" s="11">
        <v>0.17152777777777778</v>
      </c>
      <c r="H39" s="11">
        <v>4.8611111111110938E-3</v>
      </c>
      <c r="I39" s="11">
        <v>0.50486111111111109</v>
      </c>
      <c r="J39" s="11">
        <v>0.17152777777777778</v>
      </c>
      <c r="K39" s="11">
        <v>0.50486111111111109</v>
      </c>
      <c r="L39" s="11">
        <v>0.50555555555555554</v>
      </c>
      <c r="M39" s="11">
        <v>1.1111111111111072E-2</v>
      </c>
      <c r="N39" s="11" t="s">
        <v>18</v>
      </c>
      <c r="O39" s="5" t="str">
        <f>IF(N39&lt;&gt;"",B39,"")</f>
        <v/>
      </c>
      <c r="P39" s="12" t="str">
        <f>IF(N39&lt;&gt;"",D39,"")</f>
        <v/>
      </c>
      <c r="Q39" s="5"/>
    </row>
    <row r="40" spans="1:17" ht="15.75">
      <c r="A40" s="7">
        <v>45513</v>
      </c>
      <c r="B40" s="8" t="s">
        <v>59</v>
      </c>
      <c r="C40" s="8" t="s">
        <v>17</v>
      </c>
      <c r="D40" s="9">
        <v>0.33333333333333331</v>
      </c>
      <c r="E40" s="9">
        <v>0.50555555555555554</v>
      </c>
      <c r="F40" s="10">
        <v>0.17222222222222222</v>
      </c>
      <c r="G40" s="11">
        <v>0.17152777777777778</v>
      </c>
      <c r="H40" s="11">
        <v>4.8611111111110938E-3</v>
      </c>
      <c r="I40" s="11">
        <v>0.50555555555555554</v>
      </c>
      <c r="J40" s="11">
        <v>0.17222222222222222</v>
      </c>
      <c r="K40" s="11">
        <v>0.50486111111111109</v>
      </c>
      <c r="L40" s="11">
        <v>0.50555555555555554</v>
      </c>
      <c r="M40" s="11">
        <v>1.1111111111111072E-2</v>
      </c>
      <c r="N40" s="11" t="s">
        <v>18</v>
      </c>
      <c r="O40" s="5" t="str">
        <f>IF(N40&lt;&gt;"",B40,"")</f>
        <v/>
      </c>
      <c r="P40" s="12" t="str">
        <f>IF(N40&lt;&gt;"",D40,"")</f>
        <v/>
      </c>
      <c r="Q40" s="5"/>
    </row>
    <row r="41" spans="1:17" ht="15.75">
      <c r="A41" s="7">
        <v>45513</v>
      </c>
      <c r="B41" s="8" t="s">
        <v>60</v>
      </c>
      <c r="C41" s="8" t="s">
        <v>17</v>
      </c>
      <c r="D41" s="9">
        <v>0.33333333333333331</v>
      </c>
      <c r="E41" s="9">
        <v>0.50555555555555554</v>
      </c>
      <c r="F41" s="10">
        <v>0.17222222222222222</v>
      </c>
      <c r="G41" s="11">
        <v>0.17152777777777778</v>
      </c>
      <c r="H41" s="11">
        <v>4.8611111111110938E-3</v>
      </c>
      <c r="I41" s="11">
        <v>0.50555555555555554</v>
      </c>
      <c r="J41" s="11">
        <v>0.17222222222222222</v>
      </c>
      <c r="K41" s="11">
        <v>0.50486111111111109</v>
      </c>
      <c r="L41" s="11">
        <v>0.50555555555555554</v>
      </c>
      <c r="M41" s="11">
        <v>1.1111111111111072E-2</v>
      </c>
      <c r="N41" s="11" t="s">
        <v>18</v>
      </c>
      <c r="O41" s="5" t="str">
        <f>IF(N41&lt;&gt;"",B41,"")</f>
        <v/>
      </c>
      <c r="P41" s="12" t="str">
        <f>IF(N41&lt;&gt;"",D41,"")</f>
        <v/>
      </c>
      <c r="Q41" s="5"/>
    </row>
    <row r="42" spans="1:17" ht="15.75">
      <c r="A42" s="7">
        <v>45513</v>
      </c>
      <c r="B42" s="8" t="s">
        <v>61</v>
      </c>
      <c r="C42" s="8" t="s">
        <v>17</v>
      </c>
      <c r="D42" s="9">
        <v>0.33333333333333331</v>
      </c>
      <c r="E42" s="9">
        <v>0.50555555555555554</v>
      </c>
      <c r="F42" s="10">
        <v>0.17222222222222222</v>
      </c>
      <c r="G42" s="11">
        <v>0.17152777777777778</v>
      </c>
      <c r="H42" s="11">
        <v>4.8611111111110938E-3</v>
      </c>
      <c r="I42" s="11">
        <v>0.50555555555555554</v>
      </c>
      <c r="J42" s="11">
        <v>0.17222222222222222</v>
      </c>
      <c r="K42" s="11">
        <v>0.50486111111111109</v>
      </c>
      <c r="L42" s="11">
        <v>0.50555555555555554</v>
      </c>
      <c r="M42" s="11">
        <v>1.1111111111111072E-2</v>
      </c>
      <c r="N42" s="11" t="s">
        <v>18</v>
      </c>
      <c r="O42" s="5" t="str">
        <f>IF(N42&lt;&gt;"",B42,"")</f>
        <v/>
      </c>
      <c r="P42" s="12" t="str">
        <f>IF(N42&lt;&gt;"",D42,"")</f>
        <v/>
      </c>
      <c r="Q42" s="5"/>
    </row>
    <row r="43" spans="1:17" ht="15.75">
      <c r="A43" s="7">
        <v>45513</v>
      </c>
      <c r="B43" s="8" t="s">
        <v>62</v>
      </c>
      <c r="C43" s="8" t="s">
        <v>17</v>
      </c>
      <c r="D43" s="9">
        <v>0.33888888888888891</v>
      </c>
      <c r="E43" s="9">
        <v>0.51388888888888884</v>
      </c>
      <c r="F43" s="10">
        <v>0.17499999999999999</v>
      </c>
      <c r="G43" s="11">
        <v>0.1736111111111111</v>
      </c>
      <c r="H43" s="11">
        <v>7.6388888888888618E-3</v>
      </c>
      <c r="I43" s="11">
        <v>0.51388888888888884</v>
      </c>
      <c r="J43" s="11">
        <v>0.17499999999999999</v>
      </c>
      <c r="K43" s="11">
        <v>0.51249999999999996</v>
      </c>
      <c r="L43" s="11">
        <v>0.51388888888888884</v>
      </c>
      <c r="M43" s="11">
        <v>5.5555555555555913E-3</v>
      </c>
      <c r="N43" s="11" t="s">
        <v>18</v>
      </c>
      <c r="O43" s="5" t="str">
        <f>IF(N43&lt;&gt;"",B43,"")</f>
        <v/>
      </c>
      <c r="P43" s="12" t="str">
        <f>IF(N43&lt;&gt;"",D43,"")</f>
        <v/>
      </c>
      <c r="Q43" s="5"/>
    </row>
    <row r="44" spans="1:17" ht="15.75">
      <c r="A44" s="7">
        <v>45513</v>
      </c>
      <c r="B44" s="8" t="s">
        <v>63</v>
      </c>
      <c r="C44" s="8" t="s">
        <v>17</v>
      </c>
      <c r="D44" s="9">
        <v>0.33888888888888891</v>
      </c>
      <c r="E44" s="9">
        <v>0.51388888888888884</v>
      </c>
      <c r="F44" s="10">
        <v>0.17499999999999999</v>
      </c>
      <c r="G44" s="11">
        <v>0.1736111111111111</v>
      </c>
      <c r="H44" s="11">
        <v>7.6388888888888618E-3</v>
      </c>
      <c r="I44" s="11">
        <v>0.51388888888888884</v>
      </c>
      <c r="J44" s="11">
        <v>0.17499999999999999</v>
      </c>
      <c r="K44" s="11">
        <v>0.51249999999999996</v>
      </c>
      <c r="L44" s="11">
        <v>0.51388888888888884</v>
      </c>
      <c r="M44" s="11">
        <v>5.5555555555555913E-3</v>
      </c>
      <c r="N44" s="11" t="s">
        <v>18</v>
      </c>
      <c r="O44" s="5" t="str">
        <f>IF(N44&lt;&gt;"",B44,"")</f>
        <v/>
      </c>
      <c r="P44" s="12" t="str">
        <f>IF(N44&lt;&gt;"",D44,"")</f>
        <v/>
      </c>
      <c r="Q44" s="5"/>
    </row>
    <row r="45" spans="1:17" ht="15.75">
      <c r="A45" s="7">
        <v>45513</v>
      </c>
      <c r="B45" s="8" t="s">
        <v>64</v>
      </c>
      <c r="C45" s="8" t="s">
        <v>17</v>
      </c>
      <c r="D45" s="9">
        <v>0.33888888888888891</v>
      </c>
      <c r="E45" s="9">
        <v>0.51249999999999996</v>
      </c>
      <c r="F45" s="10">
        <v>0.1736111111111111</v>
      </c>
      <c r="G45" s="11">
        <v>0.1736111111111111</v>
      </c>
      <c r="H45" s="11">
        <v>7.6388888888888618E-3</v>
      </c>
      <c r="I45" s="11">
        <v>0.51249999999999996</v>
      </c>
      <c r="J45" s="11">
        <v>0.1736111111111111</v>
      </c>
      <c r="K45" s="11">
        <v>0.51249999999999996</v>
      </c>
      <c r="L45" s="11">
        <v>0.51388888888888884</v>
      </c>
      <c r="M45" s="11">
        <v>5.5555555555555913E-3</v>
      </c>
      <c r="N45" s="11" t="s">
        <v>18</v>
      </c>
      <c r="O45" s="5" t="str">
        <f>IF(N45&lt;&gt;"",B45,"")</f>
        <v/>
      </c>
      <c r="P45" s="12" t="str">
        <f>IF(N45&lt;&gt;"",D45,"")</f>
        <v/>
      </c>
      <c r="Q45" s="5"/>
    </row>
    <row r="46" spans="1:17" ht="15.75">
      <c r="A46" s="7">
        <v>45513</v>
      </c>
      <c r="B46" s="8" t="s">
        <v>65</v>
      </c>
      <c r="C46" s="8" t="s">
        <v>17</v>
      </c>
      <c r="D46" s="9">
        <v>0.33888888888888891</v>
      </c>
      <c r="E46" s="9">
        <v>0.51249999999999996</v>
      </c>
      <c r="F46" s="10">
        <v>0.1736111111111111</v>
      </c>
      <c r="G46" s="11">
        <v>0.1736111111111111</v>
      </c>
      <c r="H46" s="11">
        <v>7.6388888888888618E-3</v>
      </c>
      <c r="I46" s="11">
        <v>0.51249999999999996</v>
      </c>
      <c r="J46" s="11">
        <v>0.1736111111111111</v>
      </c>
      <c r="K46" s="11">
        <v>0.51249999999999996</v>
      </c>
      <c r="L46" s="11">
        <v>0.51388888888888884</v>
      </c>
      <c r="M46" s="11">
        <v>5.5555555555555913E-3</v>
      </c>
      <c r="N46" s="11" t="s">
        <v>18</v>
      </c>
      <c r="O46" s="5" t="str">
        <f>IF(N46&lt;&gt;"",B46,"")</f>
        <v/>
      </c>
      <c r="P46" s="12" t="str">
        <f>IF(N46&lt;&gt;"",D46,"")</f>
        <v/>
      </c>
      <c r="Q46" s="5"/>
    </row>
    <row r="47" spans="1:17" ht="15.75">
      <c r="A47" s="7">
        <v>45513</v>
      </c>
      <c r="B47" s="8" t="s">
        <v>66</v>
      </c>
      <c r="C47" s="8" t="s">
        <v>17</v>
      </c>
      <c r="D47" s="9">
        <v>0.34444444444444444</v>
      </c>
      <c r="E47" s="9">
        <v>0.52013888888888893</v>
      </c>
      <c r="F47" s="10">
        <v>0.17569444444444443</v>
      </c>
      <c r="G47" s="11">
        <v>0.17569444444444443</v>
      </c>
      <c r="H47" s="11">
        <v>7.6388888888889728E-3</v>
      </c>
      <c r="I47" s="11">
        <v>0.52013888888888893</v>
      </c>
      <c r="J47" s="11">
        <v>0.17569444444444443</v>
      </c>
      <c r="K47" s="11">
        <v>0.52013888888888893</v>
      </c>
      <c r="L47" s="11">
        <v>0.52083333333333337</v>
      </c>
      <c r="M47" s="11">
        <v>5.5555555555555358E-3</v>
      </c>
      <c r="N47" s="11" t="s">
        <v>18</v>
      </c>
      <c r="O47" s="5" t="str">
        <f>IF(N47&lt;&gt;"",B47,"")</f>
        <v/>
      </c>
      <c r="P47" s="12" t="str">
        <f>IF(N47&lt;&gt;"",D47,"")</f>
        <v/>
      </c>
      <c r="Q47" s="5"/>
    </row>
    <row r="48" spans="1:17" ht="15.75">
      <c r="A48" s="7">
        <v>45513</v>
      </c>
      <c r="B48" s="8" t="s">
        <v>67</v>
      </c>
      <c r="C48" s="8" t="s">
        <v>17</v>
      </c>
      <c r="D48" s="9">
        <v>0.34444444444444444</v>
      </c>
      <c r="E48" s="9">
        <v>0.52013888888888893</v>
      </c>
      <c r="F48" s="10">
        <v>0.17569444444444443</v>
      </c>
      <c r="G48" s="11">
        <v>0.17569444444444443</v>
      </c>
      <c r="H48" s="11">
        <v>7.6388888888889728E-3</v>
      </c>
      <c r="I48" s="11">
        <v>0.52013888888888893</v>
      </c>
      <c r="J48" s="11">
        <v>0.17569444444444443</v>
      </c>
      <c r="K48" s="11">
        <v>0.52013888888888893</v>
      </c>
      <c r="L48" s="11">
        <v>0.52083333333333337</v>
      </c>
      <c r="M48" s="11">
        <v>5.5555555555555358E-3</v>
      </c>
      <c r="N48" s="11" t="s">
        <v>18</v>
      </c>
      <c r="O48" s="5" t="str">
        <f>IF(N48&lt;&gt;"",B48,"")</f>
        <v/>
      </c>
      <c r="P48" s="12" t="str">
        <f>IF(N48&lt;&gt;"",D48,"")</f>
        <v/>
      </c>
      <c r="Q48" s="5"/>
    </row>
    <row r="49" spans="1:17" ht="15.75">
      <c r="A49" s="7">
        <v>45513</v>
      </c>
      <c r="B49" s="8" t="s">
        <v>68</v>
      </c>
      <c r="C49" s="8" t="s">
        <v>17</v>
      </c>
      <c r="D49" s="9">
        <v>0.34444444444444444</v>
      </c>
      <c r="E49" s="9">
        <v>0.52013888888888893</v>
      </c>
      <c r="F49" s="10">
        <v>0.17569444444444443</v>
      </c>
      <c r="G49" s="11">
        <v>0.17569444444444443</v>
      </c>
      <c r="H49" s="11">
        <v>7.6388888888889728E-3</v>
      </c>
      <c r="I49" s="11">
        <v>0.52013888888888893</v>
      </c>
      <c r="J49" s="11">
        <v>0.17569444444444443</v>
      </c>
      <c r="K49" s="11">
        <v>0.52013888888888893</v>
      </c>
      <c r="L49" s="11">
        <v>0.52083333333333337</v>
      </c>
      <c r="M49" s="11">
        <v>5.5555555555555358E-3</v>
      </c>
      <c r="N49" s="11" t="s">
        <v>18</v>
      </c>
      <c r="O49" s="5" t="str">
        <f>IF(N49&lt;&gt;"",B49,"")</f>
        <v/>
      </c>
      <c r="P49" s="12" t="str">
        <f>IF(N49&lt;&gt;"",D49,"")</f>
        <v/>
      </c>
      <c r="Q49" s="5"/>
    </row>
    <row r="50" spans="1:17" ht="15.75">
      <c r="A50" s="7">
        <v>45513</v>
      </c>
      <c r="B50" s="8" t="s">
        <v>69</v>
      </c>
      <c r="C50" s="8" t="s">
        <v>17</v>
      </c>
      <c r="D50" s="9">
        <v>0.34444444444444444</v>
      </c>
      <c r="E50" s="9">
        <v>0.52083333333333337</v>
      </c>
      <c r="F50" s="10">
        <v>0.1763888888888889</v>
      </c>
      <c r="G50" s="11">
        <v>0.17569444444444443</v>
      </c>
      <c r="H50" s="11">
        <v>7.6388888888889728E-3</v>
      </c>
      <c r="I50" s="11">
        <v>0.52083333333333337</v>
      </c>
      <c r="J50" s="11">
        <v>0.1763888888888889</v>
      </c>
      <c r="K50" s="11">
        <v>0.52013888888888893</v>
      </c>
      <c r="L50" s="11">
        <v>0.52083333333333337</v>
      </c>
      <c r="M50" s="11">
        <v>5.5555555555555358E-3</v>
      </c>
      <c r="N50" s="11" t="s">
        <v>18</v>
      </c>
      <c r="O50" s="5" t="str">
        <f>IF(N50&lt;&gt;"",B50,"")</f>
        <v/>
      </c>
      <c r="P50" s="12" t="str">
        <f>IF(N50&lt;&gt;"",D50,"")</f>
        <v/>
      </c>
      <c r="Q50" s="5"/>
    </row>
    <row r="51" spans="1:17" ht="15.75">
      <c r="A51" s="7">
        <v>45513</v>
      </c>
      <c r="B51" s="8" t="s">
        <v>70</v>
      </c>
      <c r="C51" s="8" t="s">
        <v>17</v>
      </c>
      <c r="D51" s="9">
        <v>0.35</v>
      </c>
      <c r="E51" s="9">
        <v>0.52638888888888891</v>
      </c>
      <c r="F51" s="10">
        <v>0.1763888888888889</v>
      </c>
      <c r="G51" s="11">
        <v>0.1763888888888889</v>
      </c>
      <c r="H51" s="11">
        <v>6.2499999999999778E-3</v>
      </c>
      <c r="I51" s="11">
        <v>0.52638888888888891</v>
      </c>
      <c r="J51" s="11">
        <v>0.1763888888888889</v>
      </c>
      <c r="K51" s="11">
        <v>0.52638888888888891</v>
      </c>
      <c r="L51" s="11">
        <v>0.52638888888888891</v>
      </c>
      <c r="M51" s="11">
        <v>5.5555555555555358E-3</v>
      </c>
      <c r="N51" s="11" t="s">
        <v>18</v>
      </c>
      <c r="O51" s="5" t="str">
        <f>IF(N51&lt;&gt;"",B51,"")</f>
        <v/>
      </c>
      <c r="P51" s="12" t="str">
        <f>IF(N51&lt;&gt;"",D51,"")</f>
        <v/>
      </c>
      <c r="Q51" s="5"/>
    </row>
    <row r="52" spans="1:17" ht="15.75">
      <c r="A52" s="7">
        <v>45513</v>
      </c>
      <c r="B52" s="8" t="s">
        <v>71</v>
      </c>
      <c r="C52" s="8" t="s">
        <v>17</v>
      </c>
      <c r="D52" s="9">
        <v>0.35</v>
      </c>
      <c r="E52" s="9">
        <v>0.52638888888888891</v>
      </c>
      <c r="F52" s="10">
        <v>0.1763888888888889</v>
      </c>
      <c r="G52" s="11">
        <v>0.1763888888888889</v>
      </c>
      <c r="H52" s="11">
        <v>6.2499999999999778E-3</v>
      </c>
      <c r="I52" s="11">
        <v>0.52638888888888891</v>
      </c>
      <c r="J52" s="11">
        <v>0.1763888888888889</v>
      </c>
      <c r="K52" s="11">
        <v>0.52638888888888891</v>
      </c>
      <c r="L52" s="11">
        <v>0.52638888888888891</v>
      </c>
      <c r="M52" s="11">
        <v>5.5555555555555358E-3</v>
      </c>
      <c r="N52" s="11" t="s">
        <v>18</v>
      </c>
      <c r="O52" s="5" t="str">
        <f>IF(N52&lt;&gt;"",B52,"")</f>
        <v/>
      </c>
      <c r="P52" s="12" t="str">
        <f>IF(N52&lt;&gt;"",D52,"")</f>
        <v/>
      </c>
      <c r="Q52" s="5"/>
    </row>
    <row r="53" spans="1:17" ht="15.75">
      <c r="A53" s="7">
        <v>45513</v>
      </c>
      <c r="B53" s="8" t="s">
        <v>72</v>
      </c>
      <c r="C53" s="8" t="s">
        <v>17</v>
      </c>
      <c r="D53" s="9">
        <v>0.35</v>
      </c>
      <c r="E53" s="9">
        <v>0.52638888888888891</v>
      </c>
      <c r="F53" s="10">
        <v>0.1763888888888889</v>
      </c>
      <c r="G53" s="11">
        <v>0.1763888888888889</v>
      </c>
      <c r="H53" s="11">
        <v>6.2499999999999778E-3</v>
      </c>
      <c r="I53" s="11">
        <v>0.52638888888888891</v>
      </c>
      <c r="J53" s="11">
        <v>0.1763888888888889</v>
      </c>
      <c r="K53" s="11">
        <v>0.52638888888888891</v>
      </c>
      <c r="L53" s="11">
        <v>0.52638888888888891</v>
      </c>
      <c r="M53" s="11">
        <v>5.5555555555555358E-3</v>
      </c>
      <c r="N53" s="11" t="s">
        <v>18</v>
      </c>
      <c r="O53" s="5" t="str">
        <f>IF(N53&lt;&gt;"",B53,"")</f>
        <v/>
      </c>
      <c r="P53" s="12" t="str">
        <f>IF(N53&lt;&gt;"",D53,"")</f>
        <v/>
      </c>
      <c r="Q53" s="5"/>
    </row>
    <row r="54" spans="1:17" ht="15.75">
      <c r="A54" s="7">
        <v>45513</v>
      </c>
      <c r="B54" s="8" t="s">
        <v>73</v>
      </c>
      <c r="C54" s="8" t="s">
        <v>17</v>
      </c>
      <c r="D54" s="9">
        <v>0.35</v>
      </c>
      <c r="E54" s="9">
        <v>0.52638888888888891</v>
      </c>
      <c r="F54" s="10">
        <v>0.1763888888888889</v>
      </c>
      <c r="G54" s="11">
        <v>0.1763888888888889</v>
      </c>
      <c r="H54" s="11">
        <v>6.2499999999999778E-3</v>
      </c>
      <c r="I54" s="11">
        <v>0.52638888888888891</v>
      </c>
      <c r="J54" s="11">
        <v>0.1763888888888889</v>
      </c>
      <c r="K54" s="11">
        <v>0.52638888888888891</v>
      </c>
      <c r="L54" s="11">
        <v>0.52638888888888891</v>
      </c>
      <c r="M54" s="11">
        <v>5.5555555555555358E-3</v>
      </c>
      <c r="N54" s="11" t="s">
        <v>18</v>
      </c>
      <c r="O54" s="5" t="str">
        <f>IF(N54&lt;&gt;"",B54,"")</f>
        <v/>
      </c>
      <c r="P54" s="12" t="str">
        <f>IF(N54&lt;&gt;"",D54,"")</f>
        <v/>
      </c>
      <c r="Q54" s="5"/>
    </row>
    <row r="55" spans="1:17" ht="15.75">
      <c r="A55" s="7">
        <v>45513</v>
      </c>
      <c r="B55" s="8" t="s">
        <v>74</v>
      </c>
      <c r="C55" s="8" t="s">
        <v>75</v>
      </c>
      <c r="D55" s="9">
        <v>0.43055555555555558</v>
      </c>
      <c r="E55" s="9">
        <v>0.53749999999999998</v>
      </c>
      <c r="F55" s="10">
        <v>0.10694444444444444</v>
      </c>
      <c r="G55" s="11">
        <v>0.10694444444444444</v>
      </c>
      <c r="H55" s="11">
        <v>0</v>
      </c>
      <c r="I55" s="11">
        <v>0.53749999999999998</v>
      </c>
      <c r="J55" s="11">
        <v>0.10694444444444444</v>
      </c>
      <c r="K55" s="11">
        <v>0.53749999999999998</v>
      </c>
      <c r="L55" s="11">
        <v>0.5395833333333333</v>
      </c>
      <c r="M55" s="11">
        <v>0</v>
      </c>
      <c r="N55" s="11" t="s">
        <v>18</v>
      </c>
      <c r="O55" s="5" t="str">
        <f>IF(N55&lt;&gt;"",B55,"")</f>
        <v/>
      </c>
      <c r="P55" s="12" t="str">
        <f>IF(N55&lt;&gt;"",D55,"")</f>
        <v/>
      </c>
      <c r="Q55" s="5"/>
    </row>
    <row r="56" spans="1:17" ht="15.75">
      <c r="A56" s="7">
        <v>45513</v>
      </c>
      <c r="B56" s="8" t="s">
        <v>76</v>
      </c>
      <c r="C56" s="8" t="s">
        <v>75</v>
      </c>
      <c r="D56" s="9">
        <v>0.43055555555555558</v>
      </c>
      <c r="E56" s="9">
        <v>0.5395833333333333</v>
      </c>
      <c r="F56" s="10">
        <v>0.10902777777777778</v>
      </c>
      <c r="G56" s="11">
        <v>0.10694444444444444</v>
      </c>
      <c r="H56" s="11">
        <v>0</v>
      </c>
      <c r="I56" s="11">
        <v>0.5395833333333333</v>
      </c>
      <c r="J56" s="11">
        <v>0.10902777777777778</v>
      </c>
      <c r="K56" s="11">
        <v>0.53749999999999998</v>
      </c>
      <c r="L56" s="11">
        <v>0.5395833333333333</v>
      </c>
      <c r="M56" s="11">
        <v>0</v>
      </c>
      <c r="N56" s="11" t="s">
        <v>18</v>
      </c>
      <c r="O56" s="5" t="str">
        <f>IF(N56&lt;&gt;"",B56,"")</f>
        <v/>
      </c>
      <c r="P56" s="12" t="str">
        <f>IF(N56&lt;&gt;"",D56,"")</f>
        <v/>
      </c>
      <c r="Q56" s="5"/>
    </row>
    <row r="57" spans="1:17" ht="15.75">
      <c r="A57" s="7">
        <v>45513</v>
      </c>
      <c r="B57" s="8" t="s">
        <v>77</v>
      </c>
      <c r="C57" s="8" t="s">
        <v>75</v>
      </c>
      <c r="D57" s="9">
        <v>0.43055555555555558</v>
      </c>
      <c r="E57" s="9">
        <v>0.53749999999999998</v>
      </c>
      <c r="F57" s="10">
        <v>0.10694444444444444</v>
      </c>
      <c r="G57" s="11">
        <v>0.10694444444444444</v>
      </c>
      <c r="H57" s="11">
        <v>0</v>
      </c>
      <c r="I57" s="11">
        <v>0.53749999999999998</v>
      </c>
      <c r="J57" s="11">
        <v>0.10694444444444444</v>
      </c>
      <c r="K57" s="11">
        <v>0.53749999999999998</v>
      </c>
      <c r="L57" s="11">
        <v>0.5395833333333333</v>
      </c>
      <c r="M57" s="11">
        <v>0</v>
      </c>
      <c r="N57" s="11" t="s">
        <v>18</v>
      </c>
      <c r="O57" s="5" t="str">
        <f>IF(N57&lt;&gt;"",B57,"")</f>
        <v/>
      </c>
      <c r="P57" s="12" t="str">
        <f>IF(N57&lt;&gt;"",D57,"")</f>
        <v/>
      </c>
      <c r="Q57" s="5"/>
    </row>
    <row r="58" spans="1:17" ht="15.75">
      <c r="A58" s="7">
        <v>45513</v>
      </c>
      <c r="B58" s="8" t="s">
        <v>78</v>
      </c>
      <c r="C58" s="8" t="s">
        <v>75</v>
      </c>
      <c r="D58" s="9">
        <v>0.43611111111111112</v>
      </c>
      <c r="E58" s="8" t="s">
        <v>79</v>
      </c>
      <c r="F58" s="10">
        <v>0.10555555555555556</v>
      </c>
      <c r="G58" s="11">
        <v>0.10555555555555556</v>
      </c>
      <c r="H58" s="11">
        <v>4.1666666666666519E-3</v>
      </c>
      <c r="I58" s="11">
        <v>0.54166666666666663</v>
      </c>
      <c r="J58" s="11">
        <v>0.10555555555555556</v>
      </c>
      <c r="K58" s="11">
        <v>0.54166666666666663</v>
      </c>
      <c r="L58" s="11">
        <v>0.54236111111111107</v>
      </c>
      <c r="M58" s="11">
        <v>5.5555555555555358E-3</v>
      </c>
      <c r="N58" s="11" t="s">
        <v>18</v>
      </c>
      <c r="O58" s="5" t="str">
        <f>IF(N58&lt;&gt;"",B58,"")</f>
        <v/>
      </c>
      <c r="P58" s="12" t="str">
        <f>IF(N58&lt;&gt;"",D58,"")</f>
        <v/>
      </c>
      <c r="Q58" s="5"/>
    </row>
    <row r="59" spans="1:17" ht="15.75">
      <c r="A59" s="7">
        <v>45513</v>
      </c>
      <c r="B59" s="8" t="s">
        <v>80</v>
      </c>
      <c r="C59" s="8" t="s">
        <v>75</v>
      </c>
      <c r="D59" s="9">
        <v>0.43611111111111112</v>
      </c>
      <c r="E59" s="8" t="s">
        <v>81</v>
      </c>
      <c r="F59" s="10">
        <v>0.10625</v>
      </c>
      <c r="G59" s="11">
        <v>0.10555555555555556</v>
      </c>
      <c r="H59" s="11">
        <v>4.1666666666666519E-3</v>
      </c>
      <c r="I59" s="11">
        <v>0.54236111111111107</v>
      </c>
      <c r="J59" s="11">
        <v>0.10625</v>
      </c>
      <c r="K59" s="11">
        <v>0.54166666666666663</v>
      </c>
      <c r="L59" s="11">
        <v>0.54236111111111107</v>
      </c>
      <c r="M59" s="11">
        <v>5.5555555555555358E-3</v>
      </c>
      <c r="N59" s="11" t="s">
        <v>18</v>
      </c>
      <c r="O59" s="5" t="str">
        <f>IF(N59&lt;&gt;"",B59,"")</f>
        <v/>
      </c>
      <c r="P59" s="12" t="str">
        <f>IF(N59&lt;&gt;"",D59,"")</f>
        <v/>
      </c>
      <c r="Q59" s="5"/>
    </row>
    <row r="60" spans="1:17" ht="15.75">
      <c r="A60" s="7">
        <v>45513</v>
      </c>
      <c r="B60" s="8" t="s">
        <v>82</v>
      </c>
      <c r="C60" s="8" t="s">
        <v>75</v>
      </c>
      <c r="D60" s="9">
        <v>0.43611111111111112</v>
      </c>
      <c r="E60" s="8" t="s">
        <v>79</v>
      </c>
      <c r="F60" s="10">
        <v>0.10555555555555556</v>
      </c>
      <c r="G60" s="11">
        <v>0.10555555555555556</v>
      </c>
      <c r="H60" s="11">
        <v>4.1666666666666519E-3</v>
      </c>
      <c r="I60" s="11">
        <v>0.54166666666666663</v>
      </c>
      <c r="J60" s="11">
        <v>0.10555555555555556</v>
      </c>
      <c r="K60" s="11">
        <v>0.54166666666666663</v>
      </c>
      <c r="L60" s="11">
        <v>0.54236111111111107</v>
      </c>
      <c r="M60" s="11">
        <v>5.5555555555555358E-3</v>
      </c>
      <c r="N60" s="11" t="s">
        <v>18</v>
      </c>
      <c r="O60" s="5" t="str">
        <f>IF(N60&lt;&gt;"",B60,"")</f>
        <v/>
      </c>
      <c r="P60" s="12" t="str">
        <f>IF(N60&lt;&gt;"",D60,"")</f>
        <v/>
      </c>
      <c r="Q60" s="5"/>
    </row>
    <row r="61" spans="1:17" ht="15.75">
      <c r="A61" s="7">
        <v>45513</v>
      </c>
      <c r="B61" s="8" t="s">
        <v>83</v>
      </c>
      <c r="C61" s="8" t="s">
        <v>75</v>
      </c>
      <c r="D61" s="9">
        <v>0.44166666666666665</v>
      </c>
      <c r="E61" s="8" t="s">
        <v>84</v>
      </c>
      <c r="F61" s="10">
        <v>0.10486111111111111</v>
      </c>
      <c r="G61" s="11">
        <v>0.10486111111111111</v>
      </c>
      <c r="H61" s="11">
        <v>4.8611111111110938E-3</v>
      </c>
      <c r="I61" s="11">
        <v>0.54652777777777772</v>
      </c>
      <c r="J61" s="11">
        <v>0.10486111111111111</v>
      </c>
      <c r="K61" s="11">
        <v>0.54652777777777772</v>
      </c>
      <c r="L61" s="11">
        <v>0.54861111111111116</v>
      </c>
      <c r="M61" s="11">
        <v>5.5555555555555358E-3</v>
      </c>
      <c r="N61" s="11" t="s">
        <v>18</v>
      </c>
      <c r="O61" s="5" t="str">
        <f>IF(N61&lt;&gt;"",B61,"")</f>
        <v/>
      </c>
      <c r="P61" s="12" t="str">
        <f>IF(N61&lt;&gt;"",D61,"")</f>
        <v/>
      </c>
      <c r="Q61" s="5"/>
    </row>
    <row r="62" spans="1:17" ht="15.75">
      <c r="A62" s="7">
        <v>45513</v>
      </c>
      <c r="B62" s="8" t="s">
        <v>85</v>
      </c>
      <c r="C62" s="8" t="s">
        <v>75</v>
      </c>
      <c r="D62" s="9">
        <v>0.44166666666666665</v>
      </c>
      <c r="E62" s="8" t="s">
        <v>86</v>
      </c>
      <c r="F62" s="10">
        <v>0.10694444444444444</v>
      </c>
      <c r="G62" s="11">
        <v>0.10486111111111111</v>
      </c>
      <c r="H62" s="11">
        <v>4.8611111111110938E-3</v>
      </c>
      <c r="I62" s="11">
        <v>0.54861111111111116</v>
      </c>
      <c r="J62" s="11">
        <v>0.10694444444444444</v>
      </c>
      <c r="K62" s="11">
        <v>0.54652777777777772</v>
      </c>
      <c r="L62" s="11">
        <v>0.54861111111111116</v>
      </c>
      <c r="M62" s="11">
        <v>5.5555555555555358E-3</v>
      </c>
      <c r="N62" s="11" t="s">
        <v>18</v>
      </c>
      <c r="O62" s="5" t="str">
        <f>IF(N62&lt;&gt;"",B62,"")</f>
        <v/>
      </c>
      <c r="P62" s="12" t="str">
        <f>IF(N62&lt;&gt;"",D62,"")</f>
        <v/>
      </c>
      <c r="Q62" s="5"/>
    </row>
    <row r="63" spans="1:17" ht="15.75">
      <c r="A63" s="7">
        <v>45513</v>
      </c>
      <c r="B63" s="8" t="s">
        <v>87</v>
      </c>
      <c r="C63" s="8" t="s">
        <v>75</v>
      </c>
      <c r="D63" s="9">
        <v>0.44166666666666665</v>
      </c>
      <c r="E63" s="8" t="s">
        <v>84</v>
      </c>
      <c r="F63" s="10">
        <v>0.10486111111111111</v>
      </c>
      <c r="G63" s="11">
        <v>0.10486111111111111</v>
      </c>
      <c r="H63" s="11">
        <v>4.8611111111110938E-3</v>
      </c>
      <c r="I63" s="11">
        <v>0.54652777777777772</v>
      </c>
      <c r="J63" s="11">
        <v>0.10486111111111111</v>
      </c>
      <c r="K63" s="11">
        <v>0.54652777777777772</v>
      </c>
      <c r="L63" s="11">
        <v>0.54861111111111116</v>
      </c>
      <c r="M63" s="11">
        <v>5.5555555555555358E-3</v>
      </c>
      <c r="N63" s="11" t="s">
        <v>18</v>
      </c>
      <c r="O63" s="5" t="str">
        <f>IF(N63&lt;&gt;"",B63,"")</f>
        <v/>
      </c>
      <c r="P63" s="12" t="str">
        <f>IF(N63&lt;&gt;"",D63,"")</f>
        <v/>
      </c>
      <c r="Q63" s="5"/>
    </row>
    <row r="64" spans="1:17" ht="15.75">
      <c r="A64" s="7">
        <v>45513</v>
      </c>
      <c r="B64" s="8" t="s">
        <v>88</v>
      </c>
      <c r="C64" s="8" t="s">
        <v>75</v>
      </c>
      <c r="D64" s="9">
        <v>0.44722222222222224</v>
      </c>
      <c r="E64" s="8" t="s">
        <v>89</v>
      </c>
      <c r="F64" s="10">
        <v>0.10486111111111111</v>
      </c>
      <c r="G64" s="11">
        <v>0.10486111111111111</v>
      </c>
      <c r="H64" s="11">
        <v>5.5555555555556468E-3</v>
      </c>
      <c r="I64" s="11">
        <v>0.55208333333333337</v>
      </c>
      <c r="J64" s="11">
        <v>0.10486111111111111</v>
      </c>
      <c r="K64" s="11">
        <v>0.55208333333333337</v>
      </c>
      <c r="L64" s="11">
        <v>0.55277777777777781</v>
      </c>
      <c r="M64" s="11">
        <v>5.5555555555555913E-3</v>
      </c>
      <c r="N64" s="11" t="s">
        <v>18</v>
      </c>
      <c r="O64" s="5" t="str">
        <f>IF(N64&lt;&gt;"",B64,"")</f>
        <v/>
      </c>
      <c r="P64" s="12" t="str">
        <f>IF(N64&lt;&gt;"",D64,"")</f>
        <v/>
      </c>
      <c r="Q64" s="5"/>
    </row>
    <row r="65" spans="1:17" ht="15.75">
      <c r="A65" s="7">
        <v>45513</v>
      </c>
      <c r="B65" s="8" t="s">
        <v>90</v>
      </c>
      <c r="C65" s="8" t="s">
        <v>75</v>
      </c>
      <c r="D65" s="9">
        <v>0.44722222222222224</v>
      </c>
      <c r="E65" s="8" t="s">
        <v>91</v>
      </c>
      <c r="F65" s="10">
        <v>0.10555555555555556</v>
      </c>
      <c r="G65" s="11">
        <v>0.10486111111111111</v>
      </c>
      <c r="H65" s="11">
        <v>5.5555555555556468E-3</v>
      </c>
      <c r="I65" s="11">
        <v>0.55277777777777781</v>
      </c>
      <c r="J65" s="11">
        <v>0.10555555555555556</v>
      </c>
      <c r="K65" s="11">
        <v>0.55208333333333337</v>
      </c>
      <c r="L65" s="11">
        <v>0.55277777777777781</v>
      </c>
      <c r="M65" s="11">
        <v>5.5555555555555913E-3</v>
      </c>
      <c r="N65" s="11" t="s">
        <v>18</v>
      </c>
      <c r="O65" s="5" t="str">
        <f>IF(N65&lt;&gt;"",B65,"")</f>
        <v/>
      </c>
      <c r="P65" s="12" t="str">
        <f>IF(N65&lt;&gt;"",D65,"")</f>
        <v/>
      </c>
      <c r="Q65" s="5"/>
    </row>
    <row r="66" spans="1:17" ht="15.75">
      <c r="A66" s="7">
        <v>45513</v>
      </c>
      <c r="B66" s="8" t="s">
        <v>92</v>
      </c>
      <c r="C66" s="8" t="s">
        <v>75</v>
      </c>
      <c r="D66" s="9">
        <v>0.44722222222222224</v>
      </c>
      <c r="E66" s="8" t="s">
        <v>89</v>
      </c>
      <c r="F66" s="10">
        <v>0.10486111111111111</v>
      </c>
      <c r="G66" s="11">
        <v>0.10486111111111111</v>
      </c>
      <c r="H66" s="11">
        <v>5.5555555555556468E-3</v>
      </c>
      <c r="I66" s="11">
        <v>0.55208333333333337</v>
      </c>
      <c r="J66" s="11">
        <v>0.10486111111111111</v>
      </c>
      <c r="K66" s="11">
        <v>0.55208333333333337</v>
      </c>
      <c r="L66" s="11">
        <v>0.55277777777777781</v>
      </c>
      <c r="M66" s="11">
        <v>5.5555555555555913E-3</v>
      </c>
      <c r="N66" s="11" t="s">
        <v>18</v>
      </c>
      <c r="O66" s="5" t="str">
        <f>IF(N66&lt;&gt;"",B66,"")</f>
        <v/>
      </c>
      <c r="P66" s="12" t="str">
        <f>IF(N66&lt;&gt;"",D66,"")</f>
        <v/>
      </c>
      <c r="Q66" s="5"/>
    </row>
    <row r="67" spans="1:17" ht="15.75">
      <c r="A67" s="7">
        <v>45513</v>
      </c>
      <c r="B67" s="8" t="s">
        <v>93</v>
      </c>
      <c r="C67" s="8" t="s">
        <v>75</v>
      </c>
      <c r="D67" s="9">
        <v>0.45277777777777778</v>
      </c>
      <c r="E67" s="8" t="s">
        <v>94</v>
      </c>
      <c r="F67" s="10">
        <v>0.10625</v>
      </c>
      <c r="G67" s="11">
        <v>0.10625</v>
      </c>
      <c r="H67" s="11">
        <v>6.9444444444444198E-3</v>
      </c>
      <c r="I67" s="11">
        <v>0.55902777777777779</v>
      </c>
      <c r="J67" s="11">
        <v>0.10625</v>
      </c>
      <c r="K67" s="11">
        <v>0.55902777777777779</v>
      </c>
      <c r="L67" s="11">
        <v>0.55902777777777779</v>
      </c>
      <c r="M67" s="11">
        <v>5.5555555555555358E-3</v>
      </c>
      <c r="N67" s="11" t="s">
        <v>18</v>
      </c>
      <c r="O67" s="5" t="str">
        <f>IF(N67&lt;&gt;"",B67,"")</f>
        <v/>
      </c>
      <c r="P67" s="12" t="str">
        <f>IF(N67&lt;&gt;"",D67,"")</f>
        <v/>
      </c>
      <c r="Q67" s="5"/>
    </row>
    <row r="68" spans="1:17" ht="15.75">
      <c r="A68" s="7">
        <v>45513</v>
      </c>
      <c r="B68" s="8" t="s">
        <v>95</v>
      </c>
      <c r="C68" s="8" t="s">
        <v>75</v>
      </c>
      <c r="D68" s="9">
        <v>0.45277777777777778</v>
      </c>
      <c r="E68" s="8" t="s">
        <v>94</v>
      </c>
      <c r="F68" s="10">
        <v>0.10625</v>
      </c>
      <c r="G68" s="11">
        <v>0.10625</v>
      </c>
      <c r="H68" s="11">
        <v>6.9444444444444198E-3</v>
      </c>
      <c r="I68" s="11">
        <v>0.55902777777777779</v>
      </c>
      <c r="J68" s="11">
        <v>0.10625</v>
      </c>
      <c r="K68" s="11">
        <v>0.55902777777777779</v>
      </c>
      <c r="L68" s="11">
        <v>0.55902777777777779</v>
      </c>
      <c r="M68" s="11">
        <v>5.5555555555555358E-3</v>
      </c>
      <c r="N68" s="11" t="s">
        <v>18</v>
      </c>
      <c r="O68" s="5" t="str">
        <f>IF(N68&lt;&gt;"",B68,"")</f>
        <v/>
      </c>
      <c r="P68" s="12" t="str">
        <f>IF(N68&lt;&gt;"",D68,"")</f>
        <v/>
      </c>
      <c r="Q68" s="5"/>
    </row>
    <row r="69" spans="1:17" ht="15.75">
      <c r="A69" s="7">
        <v>45513</v>
      </c>
      <c r="B69" s="8" t="s">
        <v>96</v>
      </c>
      <c r="C69" s="8" t="s">
        <v>75</v>
      </c>
      <c r="D69" s="9">
        <v>0.45277777777777778</v>
      </c>
      <c r="E69" s="8" t="s">
        <v>94</v>
      </c>
      <c r="F69" s="10">
        <v>0.10625</v>
      </c>
      <c r="G69" s="11">
        <v>0.10625</v>
      </c>
      <c r="H69" s="11">
        <v>6.9444444444444198E-3</v>
      </c>
      <c r="I69" s="11">
        <v>0.55902777777777779</v>
      </c>
      <c r="J69" s="11">
        <v>0.10625</v>
      </c>
      <c r="K69" s="11">
        <v>0.55902777777777779</v>
      </c>
      <c r="L69" s="11">
        <v>0.55902777777777779</v>
      </c>
      <c r="M69" s="11">
        <v>5.5555555555555358E-3</v>
      </c>
      <c r="N69" s="11" t="s">
        <v>18</v>
      </c>
      <c r="O69" s="5" t="str">
        <f>IF(N69&lt;&gt;"",B69,"")</f>
        <v/>
      </c>
      <c r="P69" s="12" t="str">
        <f>IF(N69&lt;&gt;"",D69,"")</f>
        <v/>
      </c>
      <c r="Q69" s="5"/>
    </row>
    <row r="70" spans="1:17" ht="15.75">
      <c r="A70" s="7">
        <v>45513</v>
      </c>
      <c r="B70" s="8" t="s">
        <v>97</v>
      </c>
      <c r="C70" s="8" t="s">
        <v>75</v>
      </c>
      <c r="D70" s="9">
        <v>0.45277777777777778</v>
      </c>
      <c r="E70" s="8" t="s">
        <v>94</v>
      </c>
      <c r="F70" s="10">
        <v>0.10625</v>
      </c>
      <c r="G70" s="11">
        <v>0.10625</v>
      </c>
      <c r="H70" s="11">
        <v>6.9444444444444198E-3</v>
      </c>
      <c r="I70" s="11">
        <v>0.55902777777777779</v>
      </c>
      <c r="J70" s="11">
        <v>0.10625</v>
      </c>
      <c r="K70" s="11">
        <v>0.55902777777777779</v>
      </c>
      <c r="L70" s="11">
        <v>0.55902777777777779</v>
      </c>
      <c r="M70" s="11">
        <v>5.5555555555555358E-3</v>
      </c>
      <c r="N70" s="11" t="s">
        <v>18</v>
      </c>
      <c r="O70" s="5" t="str">
        <f>IF(N70&lt;&gt;"",B70,"")</f>
        <v/>
      </c>
      <c r="P70" s="12" t="str">
        <f>IF(N70&lt;&gt;"",D70,"")</f>
        <v/>
      </c>
      <c r="Q70" s="5"/>
    </row>
    <row r="71" spans="1:17" ht="15.75">
      <c r="A71" s="7">
        <v>45513</v>
      </c>
      <c r="B71" s="8" t="s">
        <v>98</v>
      </c>
      <c r="C71" s="8" t="s">
        <v>75</v>
      </c>
      <c r="D71" s="9">
        <v>0.46388888888888891</v>
      </c>
      <c r="E71" s="8" t="s">
        <v>99</v>
      </c>
      <c r="F71" s="10">
        <v>0.10277777777777777</v>
      </c>
      <c r="G71" s="11">
        <v>0.10277777777777777</v>
      </c>
      <c r="H71" s="11">
        <v>7.6388888888888618E-3</v>
      </c>
      <c r="I71" s="11">
        <v>0.56666666666666665</v>
      </c>
      <c r="J71" s="11">
        <v>0.10277777777777777</v>
      </c>
      <c r="K71" s="11">
        <v>0.56666666666666665</v>
      </c>
      <c r="L71" s="11">
        <v>0.56736111111111109</v>
      </c>
      <c r="M71" s="11">
        <v>1.1111111111111127E-2</v>
      </c>
      <c r="N71" s="11" t="s">
        <v>18</v>
      </c>
      <c r="O71" s="5" t="str">
        <f>IF(N71&lt;&gt;"",B71,"")</f>
        <v/>
      </c>
      <c r="P71" s="12" t="str">
        <f>IF(N71&lt;&gt;"",D71,"")</f>
        <v/>
      </c>
    </row>
    <row r="72" spans="1:17" ht="15.75">
      <c r="A72" s="7">
        <v>45513</v>
      </c>
      <c r="B72" s="8" t="s">
        <v>100</v>
      </c>
      <c r="C72" s="8" t="s">
        <v>75</v>
      </c>
      <c r="D72" s="9">
        <v>0.46388888888888891</v>
      </c>
      <c r="E72" s="8" t="s">
        <v>101</v>
      </c>
      <c r="F72" s="10">
        <v>0.10347222222222222</v>
      </c>
      <c r="G72" s="11">
        <v>0.10277777777777777</v>
      </c>
      <c r="H72" s="11">
        <v>7.6388888888888618E-3</v>
      </c>
      <c r="I72" s="11">
        <v>0.56736111111111109</v>
      </c>
      <c r="J72" s="11">
        <v>0.10347222222222222</v>
      </c>
      <c r="K72" s="11">
        <v>0.56666666666666665</v>
      </c>
      <c r="L72" s="11">
        <v>0.56736111111111109</v>
      </c>
      <c r="M72" s="11">
        <v>1.1111111111111127E-2</v>
      </c>
      <c r="N72" s="11" t="s">
        <v>18</v>
      </c>
      <c r="O72" s="5" t="str">
        <f>IF(N72&lt;&gt;"",B72,"")</f>
        <v/>
      </c>
      <c r="P72" s="12" t="str">
        <f>IF(N72&lt;&gt;"",D72,"")</f>
        <v/>
      </c>
    </row>
    <row r="73" spans="1:17" ht="15.75">
      <c r="A73" s="7">
        <v>45513</v>
      </c>
      <c r="B73" s="8" t="s">
        <v>102</v>
      </c>
      <c r="C73" s="8" t="s">
        <v>75</v>
      </c>
      <c r="D73" s="9">
        <v>0.46388888888888891</v>
      </c>
      <c r="E73" s="8" t="s">
        <v>99</v>
      </c>
      <c r="F73" s="10">
        <v>0.10277777777777777</v>
      </c>
      <c r="G73" s="11">
        <v>0.10277777777777777</v>
      </c>
      <c r="H73" s="11">
        <v>7.6388888888888618E-3</v>
      </c>
      <c r="I73" s="11">
        <v>0.56666666666666665</v>
      </c>
      <c r="J73" s="11">
        <v>0.10277777777777777</v>
      </c>
      <c r="K73" s="11">
        <v>0.56666666666666665</v>
      </c>
      <c r="L73" s="11">
        <v>0.56736111111111109</v>
      </c>
      <c r="M73" s="11">
        <v>1.1111111111111127E-2</v>
      </c>
      <c r="N73" s="11" t="s">
        <v>18</v>
      </c>
      <c r="O73" s="5" t="str">
        <f>IF(N73&lt;&gt;"",B73,"")</f>
        <v/>
      </c>
      <c r="P73" s="12" t="str">
        <f>IF(N73&lt;&gt;"",D73,"")</f>
        <v/>
      </c>
    </row>
    <row r="74" spans="1:17" ht="15.75">
      <c r="A74" s="20"/>
      <c r="B74" s="21"/>
      <c r="C74" s="21"/>
      <c r="D74" s="22"/>
      <c r="E74" s="21"/>
      <c r="F74" s="23"/>
      <c r="G74" s="11" t="str">
        <f>IF(ISBLANK(F74),"",_xlfn.MINIFS(J:J,C:C,C74,D:D,D74))</f>
        <v/>
      </c>
      <c r="H74" s="11" t="str">
        <f>IFERROR(IF(A74="","",IF(OR(A74&lt;&gt;A73,C74&lt;&gt;C73),0, IF(AND(ABS(K74-K73) = 0,D74=D73),H73,ABS(K74-K73)))),"")</f>
        <v/>
      </c>
      <c r="I74" s="11" t="str" cm="1">
        <f t="array" ref="I74">_xlfn.IFS(E74="","",RIGHT(E74,2) = "PM",LEFT(E74,5)*1,TRUE,E74*1)</f>
        <v/>
      </c>
      <c r="J74" s="11" t="str">
        <f>IF(ISBLANK(F74),"",F74*1)</f>
        <v/>
      </c>
      <c r="K74" s="11" t="str" cm="1">
        <f t="array" ref="K74">_xlfn.IFS(_xlfn.MINIFS(I:I,C:C,C74,D:D,D74,A:A,A74)=TIME(0,0,0),"",TRUE,_xlfn.MINIFS(I:I,C:C,C74,D:D,D74,A:A,A74))</f>
        <v/>
      </c>
      <c r="L74" s="11" t="str" cm="1">
        <f t="array" ref="L74">_xlfn.IFS(_xlfn.MAXIFS(I:I,C:C,C74,D:D,D74,A:A,A74)=TIME(0,0,0),"",TRUE,_xlfn.MAXIFS(I:I,C:C,C74,D:D,D74,A:A,A74))</f>
        <v/>
      </c>
      <c r="M74" s="11" t="str">
        <f>IF(ISBLANK(F74),"",IF(OR(A74&lt;&gt;A73,C74&lt;&gt;C73),0,IF((D74*1)-(D73*1)=0,M73,(D74*1)-(D73*1))))</f>
        <v/>
      </c>
      <c r="N74" s="11" t="str" cm="1">
        <f t="array" ref="N74">IFERROR(_xlfn.IFS(AND(COUNTIF($C74,"*9 hole comp"),$G74&gt;$W$2,$H74-$M74+$S$6&gt;$W$4),"2 strokes",AND(COUNTIF($C74,"*9 hole comp"),$G74&gt;$U$2,$H74-$M74+$S$6&gt;$U$4),"1 stroke",AND(COUNTIF($C74,"*tee comp"),$G74&gt;$W$3,$H74-$M74+$S$6&gt;$W$4),"2 strokes",AND(COUNTIF($C74,"*tee comp"),$G74&gt;$U$3,$H74-$M74+$S$6&gt;$U$4),"1 stroke",TRUE,""),"")</f>
        <v/>
      </c>
      <c r="O74" s="5" t="str">
        <f>IF(N74&lt;&gt;"",B74,"")</f>
        <v/>
      </c>
      <c r="P74" s="12" t="str">
        <f>IF(N74&lt;&gt;"",D74,"")</f>
        <v/>
      </c>
    </row>
    <row r="75" spans="1:17" ht="15.75">
      <c r="A75" s="20"/>
      <c r="B75" s="21"/>
      <c r="C75" s="21"/>
      <c r="D75" s="22"/>
      <c r="E75" s="21"/>
      <c r="F75" s="23"/>
      <c r="G75" s="11" t="str">
        <f>IF(ISBLANK(F75),"",_xlfn.MINIFS(J:J,C:C,C75,D:D,D75))</f>
        <v/>
      </c>
      <c r="H75" s="11" t="str">
        <f>IFERROR(IF(A75="","",IF(OR(A75&lt;&gt;A74,C75&lt;&gt;C74),0, IF(AND(ABS(K75-K74) = 0,D75=D74),H74,ABS(K75-K74)))),"")</f>
        <v/>
      </c>
      <c r="I75" s="11" t="str" cm="1">
        <f t="array" ref="I75">_xlfn.IFS(E75="","",RIGHT(E75,2) = "PM",LEFT(E75,5)*1,TRUE,E75*1)</f>
        <v/>
      </c>
      <c r="J75" s="11" t="str">
        <f>IF(ISBLANK(F75),"",F75*1)</f>
        <v/>
      </c>
      <c r="K75" s="11" t="str" cm="1">
        <f t="array" ref="K75">_xlfn.IFS(_xlfn.MINIFS(I:I,C:C,C75,D:D,D75,A:A,A75)=TIME(0,0,0),"",TRUE,_xlfn.MINIFS(I:I,C:C,C75,D:D,D75,A:A,A75))</f>
        <v/>
      </c>
      <c r="L75" s="11" t="str" cm="1">
        <f t="array" ref="L75">_xlfn.IFS(_xlfn.MAXIFS(I:I,C:C,C75,D:D,D75,A:A,A75)=TIME(0,0,0),"",TRUE,_xlfn.MAXIFS(I:I,C:C,C75,D:D,D75,A:A,A75))</f>
        <v/>
      </c>
      <c r="M75" s="11" t="str">
        <f>IF(ISBLANK(F75),"",IF(OR(A75&lt;&gt;A74,C75&lt;&gt;C74),0,IF((D75*1)-(D74*1)=0,M74,(D75*1)-(D74*1))))</f>
        <v/>
      </c>
      <c r="N75" s="11" t="str" cm="1">
        <f t="array" ref="N75">IFERROR(_xlfn.IFS(AND(COUNTIF($C75,"*9 hole comp"),$G75&gt;$W$2,$H75-$M75+$S$6&gt;$W$4),"2 strokes",AND(COUNTIF($C75,"*9 hole comp"),$G75&gt;$U$2,$H75-$M75+$S$6&gt;$U$4),"1 stroke",AND(COUNTIF($C75,"*tee comp"),$G75&gt;$W$3,$H75-$M75+$S$6&gt;$W$4),"2 strokes",AND(COUNTIF($C75,"*tee comp"),$G75&gt;$U$3,$H75-$M75+$S$6&gt;$U$4),"1 stroke",TRUE,""),"")</f>
        <v/>
      </c>
      <c r="O75" s="5" t="str">
        <f>IF(N75&lt;&gt;"",B75,"")</f>
        <v/>
      </c>
      <c r="P75" s="12" t="str">
        <f>IF(N75&lt;&gt;"",D75,"")</f>
        <v/>
      </c>
    </row>
    <row r="76" spans="1:17" ht="15.75">
      <c r="A76" s="20"/>
      <c r="B76" s="21"/>
      <c r="C76" s="21"/>
      <c r="D76" s="22"/>
      <c r="E76" s="21"/>
      <c r="F76" s="23"/>
      <c r="G76" s="11" t="str">
        <f>IF(ISBLANK(F76),"",_xlfn.MINIFS(J:J,C:C,C76,D:D,D76))</f>
        <v/>
      </c>
      <c r="H76" s="11" t="str">
        <f>IFERROR(IF(A76="","",IF(OR(A76&lt;&gt;A75,C76&lt;&gt;C75),0, IF(AND(ABS(K76-K75) = 0,D76=D75),H75,ABS(K76-K75)))),"")</f>
        <v/>
      </c>
      <c r="I76" s="11" t="str" cm="1">
        <f t="array" ref="I76">_xlfn.IFS(E76="","",RIGHT(E76,2) = "PM",LEFT(E76,5)*1,TRUE,E76*1)</f>
        <v/>
      </c>
      <c r="J76" s="11" t="str">
        <f>IF(ISBLANK(F76),"",F76*1)</f>
        <v/>
      </c>
      <c r="K76" s="11" t="str" cm="1">
        <f t="array" ref="K76">_xlfn.IFS(_xlfn.MINIFS(I:I,C:C,C76,D:D,D76,A:A,A76)=TIME(0,0,0),"",TRUE,_xlfn.MINIFS(I:I,C:C,C76,D:D,D76,A:A,A76))</f>
        <v/>
      </c>
      <c r="L76" s="11" t="str" cm="1">
        <f t="array" ref="L76">_xlfn.IFS(_xlfn.MAXIFS(I:I,C:C,C76,D:D,D76,A:A,A76)=TIME(0,0,0),"",TRUE,_xlfn.MAXIFS(I:I,C:C,C76,D:D,D76,A:A,A76))</f>
        <v/>
      </c>
      <c r="M76" s="11" t="str">
        <f>IF(ISBLANK(F76),"",IF(OR(A76&lt;&gt;A75,C76&lt;&gt;C75),0,IF((D76*1)-(D75*1)=0,M75,(D76*1)-(D75*1))))</f>
        <v/>
      </c>
      <c r="N76" s="11" t="str" cm="1">
        <f t="array" ref="N76">IFERROR(_xlfn.IFS(AND(COUNTIF($C76,"*9 hole comp"),$G76&gt;$W$2,$H76-$M76+$S$6&gt;$W$4),"2 strokes",AND(COUNTIF($C76,"*9 hole comp"),$G76&gt;$U$2,$H76-$M76+$S$6&gt;$U$4),"1 stroke",AND(COUNTIF($C76,"*tee comp"),$G76&gt;$W$3,$H76-$M76+$S$6&gt;$W$4),"2 strokes",AND(COUNTIF($C76,"*tee comp"),$G76&gt;$U$3,$H76-$M76+$S$6&gt;$U$4),"1 stroke",TRUE,""),"")</f>
        <v/>
      </c>
      <c r="O76" s="5" t="str">
        <f>IF(N76&lt;&gt;"",B76,"")</f>
        <v/>
      </c>
      <c r="P76" s="12" t="str">
        <f>IF(N76&lt;&gt;"",D76,"")</f>
        <v/>
      </c>
    </row>
    <row r="77" spans="1:17" ht="15.75">
      <c r="A77" s="20"/>
      <c r="B77" s="21"/>
      <c r="C77" s="21"/>
      <c r="D77" s="22"/>
      <c r="E77" s="21"/>
      <c r="F77" s="23"/>
      <c r="G77" s="11" t="str">
        <f>IF(ISBLANK(F77),"",_xlfn.MINIFS(J:J,C:C,C77,D:D,D77))</f>
        <v/>
      </c>
      <c r="H77" s="11" t="str">
        <f>IFERROR(IF(A77="","",IF(OR(A77&lt;&gt;A76,C77&lt;&gt;C76),0, IF(AND(ABS(K77-K76) = 0,D77=D76),H76,ABS(K77-K76)))),"")</f>
        <v/>
      </c>
      <c r="I77" s="11" t="str" cm="1">
        <f t="array" ref="I77">_xlfn.IFS(E77="","",RIGHT(E77,2) = "PM",LEFT(E77,5)*1,TRUE,E77*1)</f>
        <v/>
      </c>
      <c r="J77" s="11" t="str">
        <f>IF(ISBLANK(F77),"",F77*1)</f>
        <v/>
      </c>
      <c r="K77" s="11" t="str" cm="1">
        <f t="array" ref="K77">_xlfn.IFS(_xlfn.MINIFS(I:I,C:C,C77,D:D,D77,A:A,A77)=TIME(0,0,0),"",TRUE,_xlfn.MINIFS(I:I,C:C,C77,D:D,D77,A:A,A77))</f>
        <v/>
      </c>
      <c r="L77" s="11" t="str" cm="1">
        <f t="array" ref="L77">_xlfn.IFS(_xlfn.MAXIFS(I:I,C:C,C77,D:D,D77,A:A,A77)=TIME(0,0,0),"",TRUE,_xlfn.MAXIFS(I:I,C:C,C77,D:D,D77,A:A,A77))</f>
        <v/>
      </c>
      <c r="M77" s="11" t="str">
        <f>IF(ISBLANK(F77),"",IF(OR(A77&lt;&gt;A76,C77&lt;&gt;C76),0,IF((D77*1)-(D76*1)=0,M76,(D77*1)-(D76*1))))</f>
        <v/>
      </c>
      <c r="N77" s="11" t="str" cm="1">
        <f t="array" ref="N77">IFERROR(_xlfn.IFS(AND(COUNTIF($C77,"*9 hole comp"),$G77&gt;$W$2,$H77-$M77+$S$6&gt;$W$4),"2 strokes",AND(COUNTIF($C77,"*9 hole comp"),$G77&gt;$U$2,$H77-$M77+$S$6&gt;$U$4),"1 stroke",AND(COUNTIF($C77,"*tee comp"),$G77&gt;$W$3,$H77-$M77+$S$6&gt;$W$4),"2 strokes",AND(COUNTIF($C77,"*tee comp"),$G77&gt;$U$3,$H77-$M77+$S$6&gt;$U$4),"1 stroke",TRUE,""),"")</f>
        <v/>
      </c>
      <c r="O77" s="5" t="str">
        <f>IF(N77&lt;&gt;"",B77,"")</f>
        <v/>
      </c>
      <c r="P77" s="12" t="str">
        <f>IF(N77&lt;&gt;"",D77,"")</f>
        <v/>
      </c>
    </row>
    <row r="78" spans="1:17" ht="15.75">
      <c r="A78" s="20"/>
      <c r="B78" s="21"/>
      <c r="C78" s="21"/>
      <c r="D78" s="22"/>
      <c r="E78" s="21"/>
      <c r="F78" s="23"/>
      <c r="G78" s="11" t="str">
        <f>IF(ISBLANK(F78),"",_xlfn.MINIFS(J:J,C:C,C78,D:D,D78))</f>
        <v/>
      </c>
      <c r="H78" s="11" t="str">
        <f>IFERROR(IF(A78="","",IF(OR(A78&lt;&gt;A77,C78&lt;&gt;C77),0, IF(AND(ABS(K78-K77) = 0,D78=D77),H77,ABS(K78-K77)))),"")</f>
        <v/>
      </c>
      <c r="I78" s="11" t="str" cm="1">
        <f t="array" ref="I78">_xlfn.IFS(E78="","",RIGHT(E78,2) = "PM",LEFT(E78,5)*1,TRUE,E78*1)</f>
        <v/>
      </c>
      <c r="J78" s="11" t="str">
        <f>IF(ISBLANK(F78),"",F78*1)</f>
        <v/>
      </c>
      <c r="K78" s="11" t="str" cm="1">
        <f t="array" ref="K78">_xlfn.IFS(_xlfn.MINIFS(I:I,C:C,C78,D:D,D78,A:A,A78)=TIME(0,0,0),"",TRUE,_xlfn.MINIFS(I:I,C:C,C78,D:D,D78,A:A,A78))</f>
        <v/>
      </c>
      <c r="L78" s="11" t="str" cm="1">
        <f t="array" ref="L78">_xlfn.IFS(_xlfn.MAXIFS(I:I,C:C,C78,D:D,D78,A:A,A78)=TIME(0,0,0),"",TRUE,_xlfn.MAXIFS(I:I,C:C,C78,D:D,D78,A:A,A78))</f>
        <v/>
      </c>
      <c r="M78" s="11" t="str">
        <f>IF(ISBLANK(F78),"",IF(OR(A78&lt;&gt;A77,C78&lt;&gt;C77),0,IF((D78*1)-(D77*1)=0,M77,(D78*1)-(D77*1))))</f>
        <v/>
      </c>
      <c r="N78" s="11" t="str" cm="1">
        <f t="array" ref="N78">IFERROR(_xlfn.IFS(AND(COUNTIF($C78,"*9 hole comp"),$G78&gt;$W$2,$H78-$M78+$S$6&gt;$W$4),"2 strokes",AND(COUNTIF($C78,"*9 hole comp"),$G78&gt;$U$2,$H78-$M78+$S$6&gt;$U$4),"1 stroke",AND(COUNTIF($C78,"*tee comp"),$G78&gt;$W$3,$H78-$M78+$S$6&gt;$W$4),"2 strokes",AND(COUNTIF($C78,"*tee comp"),$G78&gt;$U$3,$H78-$M78+$S$6&gt;$U$4),"1 stroke",TRUE,""),"")</f>
        <v/>
      </c>
      <c r="O78" s="5" t="str">
        <f>IF(N78&lt;&gt;"",B78,"")</f>
        <v/>
      </c>
      <c r="P78" s="12" t="str">
        <f>IF(N78&lt;&gt;"",D78,"")</f>
        <v/>
      </c>
    </row>
    <row r="79" spans="1:17" ht="15.75">
      <c r="A79" s="20"/>
      <c r="B79" s="21"/>
      <c r="C79" s="21"/>
      <c r="D79" s="22"/>
      <c r="E79" s="21"/>
      <c r="F79" s="23"/>
      <c r="G79" s="11" t="str">
        <f>IF(ISBLANK(F79),"",_xlfn.MINIFS(J:J,C:C,C79,D:D,D79))</f>
        <v/>
      </c>
      <c r="H79" s="11" t="str">
        <f>IFERROR(IF(A79="","",IF(OR(A79&lt;&gt;A78,C79&lt;&gt;C78),0, IF(AND(ABS(K79-K78) = 0,D79=D78),H78,ABS(K79-K78)))),"")</f>
        <v/>
      </c>
      <c r="I79" s="11" t="str" cm="1">
        <f t="array" ref="I79">_xlfn.IFS(E79="","",RIGHT(E79,2) = "PM",LEFT(E79,5)*1,TRUE,E79*1)</f>
        <v/>
      </c>
      <c r="J79" s="11" t="str">
        <f>IF(ISBLANK(F79),"",F79*1)</f>
        <v/>
      </c>
      <c r="K79" s="11" t="str" cm="1">
        <f t="array" ref="K79">_xlfn.IFS(_xlfn.MINIFS(I:I,C:C,C79,D:D,D79,A:A,A79)=TIME(0,0,0),"",TRUE,_xlfn.MINIFS(I:I,C:C,C79,D:D,D79,A:A,A79))</f>
        <v/>
      </c>
      <c r="L79" s="11" t="str" cm="1">
        <f t="array" ref="L79">_xlfn.IFS(_xlfn.MAXIFS(I:I,C:C,C79,D:D,D79,A:A,A79)=TIME(0,0,0),"",TRUE,_xlfn.MAXIFS(I:I,C:C,C79,D:D,D79,A:A,A79))</f>
        <v/>
      </c>
      <c r="M79" s="11" t="str">
        <f>IF(ISBLANK(F79),"",IF(OR(A79&lt;&gt;A78,C79&lt;&gt;C78),0,IF((D79*1)-(D78*1)=0,M78,(D79*1)-(D78*1))))</f>
        <v/>
      </c>
      <c r="N79" s="11" t="str" cm="1">
        <f t="array" ref="N79">IFERROR(_xlfn.IFS(AND(COUNTIF($C79,"*9 hole comp"),$G79&gt;$W$2,$H79-$M79+$S$6&gt;$W$4),"2 strokes",AND(COUNTIF($C79,"*9 hole comp"),$G79&gt;$U$2,$H79-$M79+$S$6&gt;$U$4),"1 stroke",AND(COUNTIF($C79,"*tee comp"),$G79&gt;$W$3,$H79-$M79+$S$6&gt;$W$4),"2 strokes",AND(COUNTIF($C79,"*tee comp"),$G79&gt;$U$3,$H79-$M79+$S$6&gt;$U$4),"1 stroke",TRUE,""),"")</f>
        <v/>
      </c>
      <c r="O79" s="5" t="str">
        <f>IF(N79&lt;&gt;"",B79,"")</f>
        <v/>
      </c>
      <c r="P79" s="12" t="str">
        <f>IF(N79&lt;&gt;"",D79,"")</f>
        <v/>
      </c>
    </row>
    <row r="80" spans="1:17" ht="15.75">
      <c r="A80" s="20"/>
      <c r="B80" s="21"/>
      <c r="C80" s="21"/>
      <c r="D80" s="22"/>
      <c r="E80" s="21"/>
      <c r="F80" s="23"/>
      <c r="G80" s="11" t="str">
        <f>IF(ISBLANK(F80),"",_xlfn.MINIFS(J:J,C:C,C80,D:D,D80))</f>
        <v/>
      </c>
      <c r="H80" s="11" t="str">
        <f>IFERROR(IF(A80="","",IF(OR(A80&lt;&gt;A79,C80&lt;&gt;C79),0, IF(AND(ABS(K80-K79) = 0,D80=D79),H79,ABS(K80-K79)))),"")</f>
        <v/>
      </c>
      <c r="I80" s="11" t="str" cm="1">
        <f t="array" ref="I80">_xlfn.IFS(E80="","",RIGHT(E80,2) = "PM",LEFT(E80,5)*1,TRUE,E80*1)</f>
        <v/>
      </c>
      <c r="J80" s="11" t="str">
        <f>IF(ISBLANK(F80),"",F80*1)</f>
        <v/>
      </c>
      <c r="K80" s="11" t="str" cm="1">
        <f t="array" ref="K80">_xlfn.IFS(_xlfn.MINIFS(I:I,C:C,C80,D:D,D80,A:A,A80)=TIME(0,0,0),"",TRUE,_xlfn.MINIFS(I:I,C:C,C80,D:D,D80,A:A,A80))</f>
        <v/>
      </c>
      <c r="L80" s="11" t="str" cm="1">
        <f t="array" ref="L80">_xlfn.IFS(_xlfn.MAXIFS(I:I,C:C,C80,D:D,D80,A:A,A80)=TIME(0,0,0),"",TRUE,_xlfn.MAXIFS(I:I,C:C,C80,D:D,D80,A:A,A80))</f>
        <v/>
      </c>
      <c r="M80" s="11" t="str">
        <f>IF(ISBLANK(F80),"",IF(OR(A80&lt;&gt;A79,C80&lt;&gt;C79),0,IF((D80*1)-(D79*1)=0,M79,(D80*1)-(D79*1))))</f>
        <v/>
      </c>
      <c r="N80" s="11" t="str" cm="1">
        <f t="array" ref="N80">IFERROR(_xlfn.IFS(AND(COUNTIF($C80,"*9 hole comp"),$G80&gt;$W$2,$H80-$M80+$S$6&gt;$W$4),"2 strokes",AND(COUNTIF($C80,"*9 hole comp"),$G80&gt;$U$2,$H80-$M80+$S$6&gt;$U$4),"1 stroke",AND(COUNTIF($C80,"*tee comp"),$G80&gt;$W$3,$H80-$M80+$S$6&gt;$W$4),"2 strokes",AND(COUNTIF($C80,"*tee comp"),$G80&gt;$U$3,$H80-$M80+$S$6&gt;$U$4),"1 stroke",TRUE,""),"")</f>
        <v/>
      </c>
      <c r="O80" s="5" t="str">
        <f>IF(N80&lt;&gt;"",B80,"")</f>
        <v/>
      </c>
      <c r="P80" s="12" t="str">
        <f>IF(N80&lt;&gt;"",D80,"")</f>
        <v/>
      </c>
    </row>
    <row r="81" spans="1:16" ht="15.75">
      <c r="A81" s="20"/>
      <c r="B81" s="21"/>
      <c r="C81" s="21"/>
      <c r="D81" s="22"/>
      <c r="E81" s="21"/>
      <c r="F81" s="23"/>
      <c r="G81" s="11" t="str">
        <f>IF(ISBLANK(F81),"",_xlfn.MINIFS(J:J,C:C,C81,D:D,D81))</f>
        <v/>
      </c>
      <c r="H81" s="11" t="str">
        <f>IFERROR(IF(A81="","",IF(OR(A81&lt;&gt;A80,C81&lt;&gt;C80),0, IF(AND(ABS(K81-K80) = 0,D81=D80),H80,ABS(K81-K80)))),"")</f>
        <v/>
      </c>
      <c r="I81" s="11" t="str" cm="1">
        <f t="array" ref="I81">_xlfn.IFS(E81="","",RIGHT(E81,2) = "PM",LEFT(E81,5)*1,TRUE,E81*1)</f>
        <v/>
      </c>
      <c r="J81" s="11" t="str">
        <f>IF(ISBLANK(F81),"",F81*1)</f>
        <v/>
      </c>
      <c r="K81" s="11" t="str" cm="1">
        <f t="array" ref="K81">_xlfn.IFS(_xlfn.MINIFS(I:I,C:C,C81,D:D,D81,A:A,A81)=TIME(0,0,0),"",TRUE,_xlfn.MINIFS(I:I,C:C,C81,D:D,D81,A:A,A81))</f>
        <v/>
      </c>
      <c r="L81" s="11" t="str" cm="1">
        <f t="array" ref="L81">_xlfn.IFS(_xlfn.MAXIFS(I:I,C:C,C81,D:D,D81,A:A,A81)=TIME(0,0,0),"",TRUE,_xlfn.MAXIFS(I:I,C:C,C81,D:D,D81,A:A,A81))</f>
        <v/>
      </c>
      <c r="M81" s="11" t="str">
        <f>IF(ISBLANK(F81),"",IF(OR(A81&lt;&gt;A80,C81&lt;&gt;C80),0,IF((D81*1)-(D80*1)=0,M80,(D81*1)-(D80*1))))</f>
        <v/>
      </c>
      <c r="N81" s="11" t="str" cm="1">
        <f t="array" ref="N81">IFERROR(_xlfn.IFS(AND(COUNTIF($C81,"*9 hole comp"),$G81&gt;$W$2,$H81-$M81+$S$6&gt;$W$4),"2 strokes",AND(COUNTIF($C81,"*9 hole comp"),$G81&gt;$U$2,$H81-$M81+$S$6&gt;$U$4),"1 stroke",AND(COUNTIF($C81,"*tee comp"),$G81&gt;$W$3,$H81-$M81+$S$6&gt;$W$4),"2 strokes",AND(COUNTIF($C81,"*tee comp"),$G81&gt;$U$3,$H81-$M81+$S$6&gt;$U$4),"1 stroke",TRUE,""),"")</f>
        <v/>
      </c>
      <c r="O81" s="5" t="str">
        <f>IF(N81&lt;&gt;"",B81,"")</f>
        <v/>
      </c>
      <c r="P81" s="12" t="str">
        <f>IF(N81&lt;&gt;"",D81,"")</f>
        <v/>
      </c>
    </row>
    <row r="82" spans="1:16" ht="15.75">
      <c r="A82" s="20"/>
      <c r="B82" s="21"/>
      <c r="C82" s="21"/>
      <c r="D82" s="22"/>
      <c r="E82" s="21"/>
      <c r="F82" s="23"/>
      <c r="G82" s="11" t="str">
        <f>IF(ISBLANK(F82),"",_xlfn.MINIFS(J:J,C:C,C82,D:D,D82))</f>
        <v/>
      </c>
      <c r="H82" s="11" t="str">
        <f>IFERROR(IF(A82="","",IF(OR(A82&lt;&gt;A81,C82&lt;&gt;C81),0, IF(AND(ABS(K82-K81) = 0,D82=D81),H81,ABS(K82-K81)))),"")</f>
        <v/>
      </c>
      <c r="I82" s="11" t="str" cm="1">
        <f t="array" ref="I82">_xlfn.IFS(E82="","",RIGHT(E82,2) = "PM",LEFT(E82,5)*1,TRUE,E82*1)</f>
        <v/>
      </c>
      <c r="J82" s="11" t="str">
        <f>IF(ISBLANK(F82),"",F82*1)</f>
        <v/>
      </c>
      <c r="K82" s="11" t="str" cm="1">
        <f t="array" ref="K82">_xlfn.IFS(_xlfn.MINIFS(I:I,C:C,C82,D:D,D82,A:A,A82)=TIME(0,0,0),"",TRUE,_xlfn.MINIFS(I:I,C:C,C82,D:D,D82,A:A,A82))</f>
        <v/>
      </c>
      <c r="L82" s="11" t="str" cm="1">
        <f t="array" ref="L82">_xlfn.IFS(_xlfn.MAXIFS(I:I,C:C,C82,D:D,D82,A:A,A82)=TIME(0,0,0),"",TRUE,_xlfn.MAXIFS(I:I,C:C,C82,D:D,D82,A:A,A82))</f>
        <v/>
      </c>
      <c r="M82" s="11" t="str">
        <f>IF(ISBLANK(F82),"",IF(OR(A82&lt;&gt;A81,C82&lt;&gt;C81),0,IF((D82*1)-(D81*1)=0,M81,(D82*1)-(D81*1))))</f>
        <v/>
      </c>
      <c r="N82" s="11" t="str" cm="1">
        <f t="array" ref="N82">IFERROR(_xlfn.IFS(AND(COUNTIF($C82,"*9 hole comp"),$G82&gt;$W$2,$H82-$M82+$S$6&gt;$W$4),"2 strokes",AND(COUNTIF($C82,"*9 hole comp"),$G82&gt;$U$2,$H82-$M82+$S$6&gt;$U$4),"1 stroke",AND(COUNTIF($C82,"*tee comp"),$G82&gt;$W$3,$H82-$M82+$S$6&gt;$W$4),"2 strokes",AND(COUNTIF($C82,"*tee comp"),$G82&gt;$U$3,$H82-$M82+$S$6&gt;$U$4),"1 stroke",TRUE,""),"")</f>
        <v/>
      </c>
      <c r="O82" s="5" t="str">
        <f>IF(N82&lt;&gt;"",B82,"")</f>
        <v/>
      </c>
      <c r="P82" s="12" t="str">
        <f>IF(N82&lt;&gt;"",D82,"")</f>
        <v/>
      </c>
    </row>
    <row r="83" spans="1:16" ht="15.75">
      <c r="A83" s="20"/>
      <c r="B83" s="21"/>
      <c r="C83" s="21"/>
      <c r="D83" s="22"/>
      <c r="E83" s="21"/>
      <c r="F83" s="23"/>
      <c r="G83" s="11" t="str">
        <f>IF(ISBLANK(F83),"",_xlfn.MINIFS(J:J,C:C,C83,D:D,D83))</f>
        <v/>
      </c>
      <c r="H83" s="11" t="str">
        <f>IFERROR(IF(A83="","",IF(OR(A83&lt;&gt;A82,C83&lt;&gt;C82),0, IF(AND(ABS(K83-K82) = 0,D83=D82),H82,ABS(K83-K82)))),"")</f>
        <v/>
      </c>
      <c r="I83" s="11" t="str" cm="1">
        <f t="array" ref="I83">_xlfn.IFS(E83="","",RIGHT(E83,2) = "PM",LEFT(E83,5)*1,TRUE,E83*1)</f>
        <v/>
      </c>
      <c r="J83" s="11" t="str">
        <f>IF(ISBLANK(F83),"",F83*1)</f>
        <v/>
      </c>
      <c r="K83" s="11" t="str" cm="1">
        <f t="array" ref="K83">_xlfn.IFS(_xlfn.MINIFS(I:I,C:C,C83,D:D,D83,A:A,A83)=TIME(0,0,0),"",TRUE,_xlfn.MINIFS(I:I,C:C,C83,D:D,D83,A:A,A83))</f>
        <v/>
      </c>
      <c r="L83" s="11" t="str" cm="1">
        <f t="array" ref="L83">_xlfn.IFS(_xlfn.MAXIFS(I:I,C:C,C83,D:D,D83,A:A,A83)=TIME(0,0,0),"",TRUE,_xlfn.MAXIFS(I:I,C:C,C83,D:D,D83,A:A,A83))</f>
        <v/>
      </c>
      <c r="M83" s="11" t="str">
        <f>IF(ISBLANK(F83),"",IF(OR(A83&lt;&gt;A82,C83&lt;&gt;C82),0,IF((D83*1)-(D82*1)=0,M82,(D83*1)-(D82*1))))</f>
        <v/>
      </c>
      <c r="N83" s="11" t="str" cm="1">
        <f t="array" ref="N83">IFERROR(_xlfn.IFS(AND(COUNTIF($C83,"*9 hole comp"),$G83&gt;$W$2,$H83-$M83+$S$6&gt;$W$4),"2 strokes",AND(COUNTIF($C83,"*9 hole comp"),$G83&gt;$U$2,$H83-$M83+$S$6&gt;$U$4),"1 stroke",AND(COUNTIF($C83,"*tee comp"),$G83&gt;$W$3,$H83-$M83+$S$6&gt;$W$4),"2 strokes",AND(COUNTIF($C83,"*tee comp"),$G83&gt;$U$3,$H83-$M83+$S$6&gt;$U$4),"1 stroke",TRUE,""),"")</f>
        <v/>
      </c>
      <c r="O83" s="5" t="str">
        <f>IF(N83&lt;&gt;"",B83,"")</f>
        <v/>
      </c>
      <c r="P83" s="12" t="str">
        <f>IF(N83&lt;&gt;"",D83,"")</f>
        <v/>
      </c>
    </row>
    <row r="84" spans="1:16" ht="15.75">
      <c r="A84" s="20"/>
      <c r="B84" s="21"/>
      <c r="C84" s="21"/>
      <c r="D84" s="22"/>
      <c r="E84" s="21"/>
      <c r="F84" s="23"/>
      <c r="G84" s="11" t="str">
        <f>IF(ISBLANK(F84),"",_xlfn.MINIFS(J:J,C:C,C84,D:D,D84))</f>
        <v/>
      </c>
      <c r="H84" s="11" t="str">
        <f>IFERROR(IF(A84="","",IF(OR(A84&lt;&gt;A83,C84&lt;&gt;C83),0, IF(AND(ABS(K84-K83) = 0,D84=D83),H83,ABS(K84-K83)))),"")</f>
        <v/>
      </c>
      <c r="I84" s="11" t="str" cm="1">
        <f t="array" ref="I84">_xlfn.IFS(E84="","",RIGHT(E84,2) = "PM",LEFT(E84,5)*1,TRUE,E84*1)</f>
        <v/>
      </c>
      <c r="J84" s="11" t="str">
        <f>IF(ISBLANK(F84),"",F84*1)</f>
        <v/>
      </c>
      <c r="K84" s="11" t="str" cm="1">
        <f t="array" ref="K84">_xlfn.IFS(_xlfn.MINIFS(I:I,C:C,C84,D:D,D84,A:A,A84)=TIME(0,0,0),"",TRUE,_xlfn.MINIFS(I:I,C:C,C84,D:D,D84,A:A,A84))</f>
        <v/>
      </c>
      <c r="L84" s="11" t="str" cm="1">
        <f t="array" ref="L84">_xlfn.IFS(_xlfn.MAXIFS(I:I,C:C,C84,D:D,D84,A:A,A84)=TIME(0,0,0),"",TRUE,_xlfn.MAXIFS(I:I,C:C,C84,D:D,D84,A:A,A84))</f>
        <v/>
      </c>
      <c r="M84" s="11" t="str">
        <f>IF(ISBLANK(F84),"",IF(OR(A84&lt;&gt;A83,C84&lt;&gt;C83),0,IF((D84*1)-(D83*1)=0,M83,(D84*1)-(D83*1))))</f>
        <v/>
      </c>
      <c r="N84" s="11" t="str" cm="1">
        <f t="array" ref="N84">IFERROR(_xlfn.IFS(AND(COUNTIF($C84,"*9 hole comp"),$G84&gt;$W$2,$H84-$M84+$S$6&gt;$W$4),"2 strokes",AND(COUNTIF($C84,"*9 hole comp"),$G84&gt;$U$2,$H84-$M84+$S$6&gt;$U$4),"1 stroke",AND(COUNTIF($C84,"*tee comp"),$G84&gt;$W$3,$H84-$M84+$S$6&gt;$W$4),"2 strokes",AND(COUNTIF($C84,"*tee comp"),$G84&gt;$U$3,$H84-$M84+$S$6&gt;$U$4),"1 stroke",TRUE,""),"")</f>
        <v/>
      </c>
      <c r="O84" s="5" t="str">
        <f>IF(N84&lt;&gt;"",B84,"")</f>
        <v/>
      </c>
      <c r="P84" s="12" t="str">
        <f>IF(N84&lt;&gt;"",D84,"")</f>
        <v/>
      </c>
    </row>
    <row r="85" spans="1:16" ht="15.75">
      <c r="A85" s="20"/>
      <c r="B85" s="21"/>
      <c r="C85" s="21"/>
      <c r="D85" s="22"/>
      <c r="E85" s="21"/>
      <c r="F85" s="23"/>
      <c r="G85" s="11" t="str">
        <f>IF(ISBLANK(F85),"",_xlfn.MINIFS(J:J,C:C,C85,D:D,D85))</f>
        <v/>
      </c>
      <c r="H85" s="11" t="str">
        <f>IFERROR(IF(A85="","",IF(OR(A85&lt;&gt;A84,C85&lt;&gt;C84),0, IF(AND(ABS(K85-K84) = 0,D85=D84),H84,ABS(K85-K84)))),"")</f>
        <v/>
      </c>
      <c r="I85" s="11" t="str" cm="1">
        <f t="array" ref="I85">_xlfn.IFS(E85="","",RIGHT(E85,2) = "PM",LEFT(E85,5)*1,TRUE,E85*1)</f>
        <v/>
      </c>
      <c r="J85" s="11" t="str">
        <f>IF(ISBLANK(F85),"",F85*1)</f>
        <v/>
      </c>
      <c r="K85" s="11" t="str" cm="1">
        <f t="array" ref="K85">_xlfn.IFS(_xlfn.MINIFS(I:I,C:C,C85,D:D,D85,A:A,A85)=TIME(0,0,0),"",TRUE,_xlfn.MINIFS(I:I,C:C,C85,D:D,D85,A:A,A85))</f>
        <v/>
      </c>
      <c r="L85" s="11" t="str" cm="1">
        <f t="array" ref="L85">_xlfn.IFS(_xlfn.MAXIFS(I:I,C:C,C85,D:D,D85,A:A,A85)=TIME(0,0,0),"",TRUE,_xlfn.MAXIFS(I:I,C:C,C85,D:D,D85,A:A,A85))</f>
        <v/>
      </c>
      <c r="M85" s="11" t="str">
        <f>IF(ISBLANK(F85),"",IF(OR(A85&lt;&gt;A84,C85&lt;&gt;C84),0,IF((D85*1)-(D84*1)=0,M84,(D85*1)-(D84*1))))</f>
        <v/>
      </c>
      <c r="N85" s="11" t="str" cm="1">
        <f t="array" ref="N85">IFERROR(_xlfn.IFS(AND(COUNTIF($C85,"*9 hole comp"),$G85&gt;$W$2,$H85-$M85+$S$6&gt;$W$4),"2 strokes",AND(COUNTIF($C85,"*9 hole comp"),$G85&gt;$U$2,$H85-$M85+$S$6&gt;$U$4),"1 stroke",AND(COUNTIF($C85,"*tee comp"),$G85&gt;$W$3,$H85-$M85+$S$6&gt;$W$4),"2 strokes",AND(COUNTIF($C85,"*tee comp"),$G85&gt;$U$3,$H85-$M85+$S$6&gt;$U$4),"1 stroke",TRUE,""),"")</f>
        <v/>
      </c>
      <c r="O85" s="5" t="str">
        <f>IF(N85&lt;&gt;"",B85,"")</f>
        <v/>
      </c>
      <c r="P85" s="12" t="str">
        <f>IF(N85&lt;&gt;"",D85,"")</f>
        <v/>
      </c>
    </row>
    <row r="86" spans="1:16" ht="15.75">
      <c r="A86" s="20"/>
      <c r="B86" s="21"/>
      <c r="C86" s="21"/>
      <c r="D86" s="22"/>
      <c r="E86" s="21"/>
      <c r="F86" s="23"/>
      <c r="G86" s="11" t="str">
        <f>IF(ISBLANK(F86),"",_xlfn.MINIFS(J:J,C:C,C86,D:D,D86))</f>
        <v/>
      </c>
      <c r="H86" s="11" t="str">
        <f>IFERROR(IF(A86="","",IF(OR(A86&lt;&gt;A85,C86&lt;&gt;C85),0, IF(AND(ABS(K86-K85) = 0,D86=D85),H85,ABS(K86-K85)))),"")</f>
        <v/>
      </c>
      <c r="I86" s="11" t="str" cm="1">
        <f t="array" ref="I86">_xlfn.IFS(E86="","",RIGHT(E86,2) = "PM",LEFT(E86,5)*1,TRUE,E86*1)</f>
        <v/>
      </c>
      <c r="J86" s="11" t="str">
        <f>IF(ISBLANK(F86),"",F86*1)</f>
        <v/>
      </c>
      <c r="K86" s="11" t="str" cm="1">
        <f t="array" ref="K86">_xlfn.IFS(_xlfn.MINIFS(I:I,C:C,C86,D:D,D86,A:A,A86)=TIME(0,0,0),"",TRUE,_xlfn.MINIFS(I:I,C:C,C86,D:D,D86,A:A,A86))</f>
        <v/>
      </c>
      <c r="L86" s="11" t="str" cm="1">
        <f t="array" ref="L86">_xlfn.IFS(_xlfn.MAXIFS(I:I,C:C,C86,D:D,D86,A:A,A86)=TIME(0,0,0),"",TRUE,_xlfn.MAXIFS(I:I,C:C,C86,D:D,D86,A:A,A86))</f>
        <v/>
      </c>
      <c r="M86" s="11" t="str">
        <f>IF(ISBLANK(F86),"",IF(OR(A86&lt;&gt;A85,C86&lt;&gt;C85),0,IF((D86*1)-(D85*1)=0,M85,(D86*1)-(D85*1))))</f>
        <v/>
      </c>
      <c r="N86" s="11" t="str" cm="1">
        <f t="array" ref="N86">IFERROR(_xlfn.IFS(AND(COUNTIF($C86,"*9 hole comp"),$G86&gt;$W$2,$H86-$M86+$S$6&gt;$W$4),"2 strokes",AND(COUNTIF($C86,"*9 hole comp"),$G86&gt;$U$2,$H86-$M86+$S$6&gt;$U$4),"1 stroke",AND(COUNTIF($C86,"*tee comp"),$G86&gt;$W$3,$H86-$M86+$S$6&gt;$W$4),"2 strokes",AND(COUNTIF($C86,"*tee comp"),$G86&gt;$U$3,$H86-$M86+$S$6&gt;$U$4),"1 stroke",TRUE,""),"")</f>
        <v/>
      </c>
      <c r="O86" s="5" t="str">
        <f>IF(N86&lt;&gt;"",B86,"")</f>
        <v/>
      </c>
      <c r="P86" s="12" t="str">
        <f>IF(N86&lt;&gt;"",D86,"")</f>
        <v/>
      </c>
    </row>
    <row r="87" spans="1:16" ht="15.75">
      <c r="A87" s="20"/>
      <c r="B87" s="21"/>
      <c r="C87" s="21"/>
      <c r="D87" s="22"/>
      <c r="E87" s="21"/>
      <c r="F87" s="23"/>
      <c r="G87" s="11" t="str">
        <f>IF(ISBLANK(F87),"",_xlfn.MINIFS(J:J,C:C,C87,D:D,D87))</f>
        <v/>
      </c>
      <c r="H87" s="11" t="str">
        <f>IFERROR(IF(A87="","",IF(OR(A87&lt;&gt;A86,C87&lt;&gt;C86),0, IF(AND(ABS(K87-K86) = 0,D87=D86),H86,ABS(K87-K86)))),"")</f>
        <v/>
      </c>
      <c r="I87" s="11" t="str" cm="1">
        <f t="array" ref="I87">_xlfn.IFS(E87="","",RIGHT(E87,2) = "PM",LEFT(E87,5)*1,TRUE,E87*1)</f>
        <v/>
      </c>
      <c r="J87" s="11" t="str">
        <f>IF(ISBLANK(F87),"",F87*1)</f>
        <v/>
      </c>
      <c r="K87" s="11" t="str" cm="1">
        <f t="array" ref="K87">_xlfn.IFS(_xlfn.MINIFS(I:I,C:C,C87,D:D,D87,A:A,A87)=TIME(0,0,0),"",TRUE,_xlfn.MINIFS(I:I,C:C,C87,D:D,D87,A:A,A87))</f>
        <v/>
      </c>
      <c r="L87" s="11" t="str" cm="1">
        <f t="array" ref="L87">_xlfn.IFS(_xlfn.MAXIFS(I:I,C:C,C87,D:D,D87,A:A,A87)=TIME(0,0,0),"",TRUE,_xlfn.MAXIFS(I:I,C:C,C87,D:D,D87,A:A,A87))</f>
        <v/>
      </c>
      <c r="M87" s="11" t="str">
        <f>IF(ISBLANK(F87),"",IF(OR(A87&lt;&gt;A86,C87&lt;&gt;C86),0,IF((D87*1)-(D86*1)=0,M86,(D87*1)-(D86*1))))</f>
        <v/>
      </c>
      <c r="N87" s="11" t="str" cm="1">
        <f t="array" ref="N87">IFERROR(_xlfn.IFS(AND(COUNTIF($C87,"*9 hole comp"),$G87&gt;$W$2,$H87-$M87+$S$6&gt;$W$4),"2 strokes",AND(COUNTIF($C87,"*9 hole comp"),$G87&gt;$U$2,$H87-$M87+$S$6&gt;$U$4),"1 stroke",AND(COUNTIF($C87,"*tee comp"),$G87&gt;$W$3,$H87-$M87+$S$6&gt;$W$4),"2 strokes",AND(COUNTIF($C87,"*tee comp"),$G87&gt;$U$3,$H87-$M87+$S$6&gt;$U$4),"1 stroke",TRUE,""),"")</f>
        <v/>
      </c>
      <c r="O87" s="5" t="str">
        <f>IF(N87&lt;&gt;"",B87,"")</f>
        <v/>
      </c>
      <c r="P87" s="12" t="str">
        <f>IF(N87&lt;&gt;"",D87,"")</f>
        <v/>
      </c>
    </row>
    <row r="88" spans="1:16" ht="15.75">
      <c r="A88" s="20"/>
      <c r="B88" s="21"/>
      <c r="C88" s="21"/>
      <c r="D88" s="22"/>
      <c r="E88" s="21"/>
      <c r="F88" s="23"/>
      <c r="G88" s="11" t="str">
        <f>IF(ISBLANK(F88),"",_xlfn.MINIFS(J:J,C:C,C88,D:D,D88))</f>
        <v/>
      </c>
      <c r="H88" s="11" t="str">
        <f>IFERROR(IF(A88="","",IF(OR(A88&lt;&gt;A87,C88&lt;&gt;C87),0, IF(AND(ABS(K88-K87) = 0,D88=D87),H87,ABS(K88-K87)))),"")</f>
        <v/>
      </c>
      <c r="I88" s="11" t="str" cm="1">
        <f t="array" ref="I88">_xlfn.IFS(E88="","",RIGHT(E88,2) = "PM",LEFT(E88,5)*1,TRUE,E88*1)</f>
        <v/>
      </c>
      <c r="J88" s="11" t="str">
        <f>IF(ISBLANK(F88),"",F88*1)</f>
        <v/>
      </c>
      <c r="K88" s="11" t="str" cm="1">
        <f t="array" ref="K88">_xlfn.IFS(_xlfn.MINIFS(I:I,C:C,C88,D:D,D88,A:A,A88)=TIME(0,0,0),"",TRUE,_xlfn.MINIFS(I:I,C:C,C88,D:D,D88,A:A,A88))</f>
        <v/>
      </c>
      <c r="L88" s="11" t="str" cm="1">
        <f t="array" ref="L88">_xlfn.IFS(_xlfn.MAXIFS(I:I,C:C,C88,D:D,D88,A:A,A88)=TIME(0,0,0),"",TRUE,_xlfn.MAXIFS(I:I,C:C,C88,D:D,D88,A:A,A88))</f>
        <v/>
      </c>
      <c r="M88" s="11" t="str">
        <f>IF(ISBLANK(F88),"",IF(OR(A88&lt;&gt;A87,C88&lt;&gt;C87),0,IF((D88*1)-(D87*1)=0,M87,(D88*1)-(D87*1))))</f>
        <v/>
      </c>
      <c r="N88" s="11" t="str" cm="1">
        <f t="array" ref="N88">IFERROR(_xlfn.IFS(AND(COUNTIF($C88,"*9 hole comp"),$G88&gt;$W$2,$H88-$M88+$S$6&gt;$W$4),"2 strokes",AND(COUNTIF($C88,"*9 hole comp"),$G88&gt;$U$2,$H88-$M88+$S$6&gt;$U$4),"1 stroke",AND(COUNTIF($C88,"*tee comp"),$G88&gt;$W$3,$H88-$M88+$S$6&gt;$W$4),"2 strokes",AND(COUNTIF($C88,"*tee comp"),$G88&gt;$U$3,$H88-$M88+$S$6&gt;$U$4),"1 stroke",TRUE,""),"")</f>
        <v/>
      </c>
      <c r="O88" s="5" t="str">
        <f>IF(N88&lt;&gt;"",B88,"")</f>
        <v/>
      </c>
      <c r="P88" s="12" t="str">
        <f>IF(N88&lt;&gt;"",D88,"")</f>
        <v/>
      </c>
    </row>
    <row r="89" spans="1:16" ht="15.75">
      <c r="A89" s="20"/>
      <c r="B89" s="21"/>
      <c r="C89" s="21"/>
      <c r="D89" s="22"/>
      <c r="E89" s="21"/>
      <c r="F89" s="23"/>
      <c r="G89" s="11" t="str">
        <f>IF(ISBLANK(F89),"",_xlfn.MINIFS(J:J,C:C,C89,D:D,D89))</f>
        <v/>
      </c>
      <c r="H89" s="11" t="str">
        <f>IFERROR(IF(A89="","",IF(OR(A89&lt;&gt;A88,C89&lt;&gt;C88),0, IF(AND(ABS(K89-K88) = 0,D89=D88),H88,ABS(K89-K88)))),"")</f>
        <v/>
      </c>
      <c r="I89" s="11" t="str" cm="1">
        <f t="array" ref="I89">_xlfn.IFS(E89="","",RIGHT(E89,2) = "PM",LEFT(E89,5)*1,TRUE,E89*1)</f>
        <v/>
      </c>
      <c r="J89" s="11" t="str">
        <f>IF(ISBLANK(F89),"",F89*1)</f>
        <v/>
      </c>
      <c r="K89" s="11" t="str" cm="1">
        <f t="array" ref="K89">_xlfn.IFS(_xlfn.MINIFS(I:I,C:C,C89,D:D,D89,A:A,A89)=TIME(0,0,0),"",TRUE,_xlfn.MINIFS(I:I,C:C,C89,D:D,D89,A:A,A89))</f>
        <v/>
      </c>
      <c r="L89" s="11" t="str" cm="1">
        <f t="array" ref="L89">_xlfn.IFS(_xlfn.MAXIFS(I:I,C:C,C89,D:D,D89,A:A,A89)=TIME(0,0,0),"",TRUE,_xlfn.MAXIFS(I:I,C:C,C89,D:D,D89,A:A,A89))</f>
        <v/>
      </c>
      <c r="M89" s="11" t="str">
        <f>IF(ISBLANK(F89),"",IF(OR(A89&lt;&gt;A88,C89&lt;&gt;C88),0,IF((D89*1)-(D88*1)=0,M88,(D89*1)-(D88*1))))</f>
        <v/>
      </c>
      <c r="N89" s="11" t="str" cm="1">
        <f t="array" ref="N89">IFERROR(_xlfn.IFS(AND(COUNTIF($C89,"*9 hole comp"),$G89&gt;$W$2,$H89-$M89+$S$6&gt;$W$4),"2 strokes",AND(COUNTIF($C89,"*9 hole comp"),$G89&gt;$U$2,$H89-$M89+$S$6&gt;$U$4),"1 stroke",AND(COUNTIF($C89,"*tee comp"),$G89&gt;$W$3,$H89-$M89+$S$6&gt;$W$4),"2 strokes",AND(COUNTIF($C89,"*tee comp"),$G89&gt;$U$3,$H89-$M89+$S$6&gt;$U$4),"1 stroke",TRUE,""),"")</f>
        <v/>
      </c>
      <c r="O89" s="5" t="str">
        <f>IF(N89&lt;&gt;"",B89,"")</f>
        <v/>
      </c>
      <c r="P89" s="12" t="str">
        <f>IF(N89&lt;&gt;"",D89,"")</f>
        <v/>
      </c>
    </row>
    <row r="90" spans="1:16" ht="15.75">
      <c r="A90" s="20"/>
      <c r="B90" s="21"/>
      <c r="C90" s="21"/>
      <c r="D90" s="22"/>
      <c r="E90" s="21"/>
      <c r="F90" s="23"/>
      <c r="G90" s="11" t="str">
        <f>IF(ISBLANK(F90),"",_xlfn.MINIFS(J:J,C:C,C90,D:D,D90))</f>
        <v/>
      </c>
      <c r="H90" s="11" t="str">
        <f>IFERROR(IF(A90="","",IF(OR(A90&lt;&gt;A89,C90&lt;&gt;C89),0, IF(AND(ABS(K90-K89) = 0,D90=D89),H89,ABS(K90-K89)))),"")</f>
        <v/>
      </c>
      <c r="I90" s="11" t="str" cm="1">
        <f t="array" ref="I90">_xlfn.IFS(E90="","",RIGHT(E90,2) = "PM",LEFT(E90,5)*1,TRUE,E90*1)</f>
        <v/>
      </c>
      <c r="J90" s="11" t="str">
        <f>IF(ISBLANK(F90),"",F90*1)</f>
        <v/>
      </c>
      <c r="K90" s="11" t="str" cm="1">
        <f t="array" ref="K90">_xlfn.IFS(_xlfn.MINIFS(I:I,C:C,C90,D:D,D90,A:A,A90)=TIME(0,0,0),"",TRUE,_xlfn.MINIFS(I:I,C:C,C90,D:D,D90,A:A,A90))</f>
        <v/>
      </c>
      <c r="L90" s="11" t="str" cm="1">
        <f t="array" ref="L90">_xlfn.IFS(_xlfn.MAXIFS(I:I,C:C,C90,D:D,D90,A:A,A90)=TIME(0,0,0),"",TRUE,_xlfn.MAXIFS(I:I,C:C,C90,D:D,D90,A:A,A90))</f>
        <v/>
      </c>
      <c r="M90" s="11" t="str">
        <f>IF(ISBLANK(F90),"",IF(OR(A90&lt;&gt;A89,C90&lt;&gt;C89),0,IF((D90*1)-(D89*1)=0,M89,(D90*1)-(D89*1))))</f>
        <v/>
      </c>
      <c r="N90" s="11" t="str" cm="1">
        <f t="array" ref="N90">IFERROR(_xlfn.IFS(AND(COUNTIF($C90,"*9 hole comp"),$G90&gt;$W$2,$H90-$M90+$S$6&gt;$W$4),"2 strokes",AND(COUNTIF($C90,"*9 hole comp"),$G90&gt;$U$2,$H90-$M90+$S$6&gt;$U$4),"1 stroke",AND(COUNTIF($C90,"*tee comp"),$G90&gt;$W$3,$H90-$M90+$S$6&gt;$W$4),"2 strokes",AND(COUNTIF($C90,"*tee comp"),$G90&gt;$U$3,$H90-$M90+$S$6&gt;$U$4),"1 stroke",TRUE,""),"")</f>
        <v/>
      </c>
      <c r="O90" s="5" t="str">
        <f>IF(N90&lt;&gt;"",B90,"")</f>
        <v/>
      </c>
      <c r="P90" s="12" t="str">
        <f>IF(N90&lt;&gt;"",D90,"")</f>
        <v/>
      </c>
    </row>
    <row r="91" spans="1:16" ht="15.75">
      <c r="A91" s="20"/>
      <c r="B91" s="21"/>
      <c r="C91" s="21"/>
      <c r="D91" s="22"/>
      <c r="E91" s="21"/>
      <c r="F91" s="23"/>
      <c r="G91" s="11" t="str">
        <f>IF(ISBLANK(F91),"",_xlfn.MINIFS(J:J,C:C,C91,D:D,D91))</f>
        <v/>
      </c>
      <c r="H91" s="11" t="str">
        <f>IFERROR(IF(A91="","",IF(OR(A91&lt;&gt;A90,C91&lt;&gt;C90),0, IF(AND(ABS(K91-K90) = 0,D91=D90),H90,ABS(K91-K90)))),"")</f>
        <v/>
      </c>
      <c r="I91" s="11" t="str" cm="1">
        <f t="array" ref="I91">_xlfn.IFS(E91="","",RIGHT(E91,2) = "PM",LEFT(E91,5)*1,TRUE,E91*1)</f>
        <v/>
      </c>
      <c r="J91" s="11" t="str">
        <f>IF(ISBLANK(F91),"",F91*1)</f>
        <v/>
      </c>
      <c r="K91" s="11" t="str" cm="1">
        <f t="array" ref="K91">_xlfn.IFS(_xlfn.MINIFS(I:I,C:C,C91,D:D,D91,A:A,A91)=TIME(0,0,0),"",TRUE,_xlfn.MINIFS(I:I,C:C,C91,D:D,D91,A:A,A91))</f>
        <v/>
      </c>
      <c r="L91" s="11" t="str" cm="1">
        <f t="array" ref="L91">_xlfn.IFS(_xlfn.MAXIFS(I:I,C:C,C91,D:D,D91,A:A,A91)=TIME(0,0,0),"",TRUE,_xlfn.MAXIFS(I:I,C:C,C91,D:D,D91,A:A,A91))</f>
        <v/>
      </c>
      <c r="M91" s="11" t="str">
        <f>IF(ISBLANK(F91),"",IF(OR(A91&lt;&gt;A90,C91&lt;&gt;C90),0,IF((D91*1)-(D90*1)=0,M90,(D91*1)-(D90*1))))</f>
        <v/>
      </c>
      <c r="N91" s="11" t="str" cm="1">
        <f t="array" ref="N91">IFERROR(_xlfn.IFS(AND(COUNTIF($C91,"*9 hole comp"),$G91&gt;$W$2,$H91-$M91+$S$6&gt;$W$4),"2 strokes",AND(COUNTIF($C91,"*9 hole comp"),$G91&gt;$U$2,$H91-$M91+$S$6&gt;$U$4),"1 stroke",AND(COUNTIF($C91,"*tee comp"),$G91&gt;$W$3,$H91-$M91+$S$6&gt;$W$4),"2 strokes",AND(COUNTIF($C91,"*tee comp"),$G91&gt;$U$3,$H91-$M91+$S$6&gt;$U$4),"1 stroke",TRUE,""),"")</f>
        <v/>
      </c>
      <c r="O91" s="5" t="str">
        <f>IF(N91&lt;&gt;"",B91,"")</f>
        <v/>
      </c>
      <c r="P91" s="12" t="str">
        <f>IF(N91&lt;&gt;"",D91,"")</f>
        <v/>
      </c>
    </row>
    <row r="92" spans="1:16" ht="15.75">
      <c r="A92" s="20"/>
      <c r="B92" s="21"/>
      <c r="C92" s="21"/>
      <c r="D92" s="22"/>
      <c r="E92" s="21"/>
      <c r="F92" s="23"/>
      <c r="G92" s="11" t="str">
        <f>IF(ISBLANK(F92),"",_xlfn.MINIFS(J:J,C:C,C92,D:D,D92))</f>
        <v/>
      </c>
      <c r="H92" s="11" t="str">
        <f>IFERROR(IF(A92="","",IF(OR(A92&lt;&gt;A91,C92&lt;&gt;C91),0, IF(AND(ABS(K92-K91) = 0,D92=D91),H91,ABS(K92-K91)))),"")</f>
        <v/>
      </c>
      <c r="I92" s="11" t="str" cm="1">
        <f t="array" ref="I92">_xlfn.IFS(E92="","",RIGHT(E92,2) = "PM",LEFT(E92,5)*1,TRUE,E92*1)</f>
        <v/>
      </c>
      <c r="J92" s="11" t="str">
        <f>IF(ISBLANK(F92),"",F92*1)</f>
        <v/>
      </c>
      <c r="K92" s="11" t="str" cm="1">
        <f t="array" ref="K92">_xlfn.IFS(_xlfn.MINIFS(I:I,C:C,C92,D:D,D92,A:A,A92)=TIME(0,0,0),"",TRUE,_xlfn.MINIFS(I:I,C:C,C92,D:D,D92,A:A,A92))</f>
        <v/>
      </c>
      <c r="L92" s="11" t="str" cm="1">
        <f t="array" ref="L92">_xlfn.IFS(_xlfn.MAXIFS(I:I,C:C,C92,D:D,D92,A:A,A92)=TIME(0,0,0),"",TRUE,_xlfn.MAXIFS(I:I,C:C,C92,D:D,D92,A:A,A92))</f>
        <v/>
      </c>
      <c r="M92" s="11" t="str">
        <f>IF(ISBLANK(F92),"",IF(OR(A92&lt;&gt;A91,C92&lt;&gt;C91),0,IF((D92*1)-(D91*1)=0,M91,(D92*1)-(D91*1))))</f>
        <v/>
      </c>
      <c r="N92" s="11" t="str" cm="1">
        <f t="array" ref="N92">IFERROR(_xlfn.IFS(AND(COUNTIF($C92,"*9 hole comp"),$G92&gt;$W$2,$H92-$M92+$S$6&gt;$W$4),"2 strokes",AND(COUNTIF($C92,"*9 hole comp"),$G92&gt;$U$2,$H92-$M92+$S$6&gt;$U$4),"1 stroke",AND(COUNTIF($C92,"*tee comp"),$G92&gt;$W$3,$H92-$M92+$S$6&gt;$W$4),"2 strokes",AND(COUNTIF($C92,"*tee comp"),$G92&gt;$U$3,$H92-$M92+$S$6&gt;$U$4),"1 stroke",TRUE,""),"")</f>
        <v/>
      </c>
      <c r="O92" s="5" t="str">
        <f>IF(N92&lt;&gt;"",B92,"")</f>
        <v/>
      </c>
      <c r="P92" s="12" t="str">
        <f>IF(N92&lt;&gt;"",D92,"")</f>
        <v/>
      </c>
    </row>
    <row r="93" spans="1:16" ht="15.75">
      <c r="A93" s="20"/>
      <c r="B93" s="21"/>
      <c r="C93" s="21"/>
      <c r="D93" s="22"/>
      <c r="E93" s="21"/>
      <c r="F93" s="23"/>
      <c r="G93" s="11" t="str">
        <f>IF(ISBLANK(F93),"",_xlfn.MINIFS(J:J,C:C,C93,D:D,D93))</f>
        <v/>
      </c>
      <c r="H93" s="11" t="str">
        <f>IFERROR(IF(A93="","",IF(OR(A93&lt;&gt;A92,C93&lt;&gt;C92),0, IF(AND(ABS(K93-K92) = 0,D93=D92),H92,ABS(K93-K92)))),"")</f>
        <v/>
      </c>
      <c r="I93" s="11" t="str" cm="1">
        <f t="array" ref="I93">_xlfn.IFS(E93="","",RIGHT(E93,2) = "PM",LEFT(E93,5)*1,TRUE,E93*1)</f>
        <v/>
      </c>
      <c r="J93" s="11" t="str">
        <f>IF(ISBLANK(F93),"",F93*1)</f>
        <v/>
      </c>
      <c r="K93" s="11" t="str" cm="1">
        <f t="array" ref="K93">_xlfn.IFS(_xlfn.MINIFS(I:I,C:C,C93,D:D,D93,A:A,A93)=TIME(0,0,0),"",TRUE,_xlfn.MINIFS(I:I,C:C,C93,D:D,D93,A:A,A93))</f>
        <v/>
      </c>
      <c r="L93" s="11" t="str" cm="1">
        <f t="array" ref="L93">_xlfn.IFS(_xlfn.MAXIFS(I:I,C:C,C93,D:D,D93,A:A,A93)=TIME(0,0,0),"",TRUE,_xlfn.MAXIFS(I:I,C:C,C93,D:D,D93,A:A,A93))</f>
        <v/>
      </c>
      <c r="M93" s="11" t="str">
        <f>IF(ISBLANK(F93),"",IF(OR(A93&lt;&gt;A92,C93&lt;&gt;C92),0,IF((D93*1)-(D92*1)=0,M92,(D93*1)-(D92*1))))</f>
        <v/>
      </c>
      <c r="N93" s="11" t="str" cm="1">
        <f t="array" ref="N93">IFERROR(_xlfn.IFS(AND(COUNTIF($C93,"*9 hole comp"),$G93&gt;$W$2,$H93-$M93+$S$6&gt;$W$4),"2 strokes",AND(COUNTIF($C93,"*9 hole comp"),$G93&gt;$U$2,$H93-$M93+$S$6&gt;$U$4),"1 stroke",AND(COUNTIF($C93,"*tee comp"),$G93&gt;$W$3,$H93-$M93+$S$6&gt;$W$4),"2 strokes",AND(COUNTIF($C93,"*tee comp"),$G93&gt;$U$3,$H93-$M93+$S$6&gt;$U$4),"1 stroke",TRUE,""),"")</f>
        <v/>
      </c>
      <c r="O93" s="5" t="str">
        <f>IF(N93&lt;&gt;"",B93,"")</f>
        <v/>
      </c>
      <c r="P93" s="12" t="str">
        <f>IF(N93&lt;&gt;"",D93,"")</f>
        <v/>
      </c>
    </row>
    <row r="94" spans="1:16" ht="15.75">
      <c r="A94" s="20"/>
      <c r="B94" s="21"/>
      <c r="C94" s="21"/>
      <c r="D94" s="22"/>
      <c r="E94" s="21"/>
      <c r="F94" s="23"/>
      <c r="G94" s="11" t="str">
        <f>IF(ISBLANK(F94),"",_xlfn.MINIFS(J:J,C:C,C94,D:D,D94))</f>
        <v/>
      </c>
      <c r="H94" s="11" t="str">
        <f>IFERROR(IF(A94="","",IF(OR(A94&lt;&gt;A93,C94&lt;&gt;C93),0, IF(AND(ABS(K94-K93) = 0,D94=D93),H93,ABS(K94-K93)))),"")</f>
        <v/>
      </c>
      <c r="I94" s="11" t="str" cm="1">
        <f t="array" ref="I94">_xlfn.IFS(E94="","",RIGHT(E94,2) = "PM",LEFT(E94,5)*1,TRUE,E94*1)</f>
        <v/>
      </c>
      <c r="J94" s="11" t="str">
        <f>IF(ISBLANK(F94),"",F94*1)</f>
        <v/>
      </c>
      <c r="K94" s="11" t="str" cm="1">
        <f t="array" ref="K94">_xlfn.IFS(_xlfn.MINIFS(I:I,C:C,C94,D:D,D94,A:A,A94)=TIME(0,0,0),"",TRUE,_xlfn.MINIFS(I:I,C:C,C94,D:D,D94,A:A,A94))</f>
        <v/>
      </c>
      <c r="L94" s="11" t="str" cm="1">
        <f t="array" ref="L94">_xlfn.IFS(_xlfn.MAXIFS(I:I,C:C,C94,D:D,D94,A:A,A94)=TIME(0,0,0),"",TRUE,_xlfn.MAXIFS(I:I,C:C,C94,D:D,D94,A:A,A94))</f>
        <v/>
      </c>
      <c r="M94" s="11" t="str">
        <f>IF(ISBLANK(F94),"",IF(OR(A94&lt;&gt;A93,C94&lt;&gt;C93),0,IF((D94*1)-(D93*1)=0,M93,(D94*1)-(D93*1))))</f>
        <v/>
      </c>
      <c r="N94" s="11" t="str" cm="1">
        <f t="array" ref="N94">IFERROR(_xlfn.IFS(AND(COUNTIF($C94,"*9 hole comp"),$G94&gt;$W$2,$H94-$M94+$S$6&gt;$W$4),"2 strokes",AND(COUNTIF($C94,"*9 hole comp"),$G94&gt;$U$2,$H94-$M94+$S$6&gt;$U$4),"1 stroke",AND(COUNTIF($C94,"*tee comp"),$G94&gt;$W$3,$H94-$M94+$S$6&gt;$W$4),"2 strokes",AND(COUNTIF($C94,"*tee comp"),$G94&gt;$U$3,$H94-$M94+$S$6&gt;$U$4),"1 stroke",TRUE,""),"")</f>
        <v/>
      </c>
      <c r="O94" s="5" t="str">
        <f>IF(N94&lt;&gt;"",B94,"")</f>
        <v/>
      </c>
      <c r="P94" s="12" t="str">
        <f>IF(N94&lt;&gt;"",D94,"")</f>
        <v/>
      </c>
    </row>
    <row r="95" spans="1:16" ht="15.75">
      <c r="A95" s="20"/>
      <c r="B95" s="21"/>
      <c r="C95" s="21"/>
      <c r="D95" s="22"/>
      <c r="E95" s="21"/>
      <c r="F95" s="23"/>
      <c r="G95" s="11" t="str">
        <f>IF(ISBLANK(F95),"",_xlfn.MINIFS(J:J,C:C,C95,D:D,D95))</f>
        <v/>
      </c>
      <c r="H95" s="11" t="str">
        <f>IFERROR(IF(A95="","",IF(OR(A95&lt;&gt;A94,C95&lt;&gt;C94),0, IF(AND(ABS(K95-K94) = 0,D95=D94),H94,ABS(K95-K94)))),"")</f>
        <v/>
      </c>
      <c r="I95" s="11" t="str" cm="1">
        <f t="array" ref="I95">_xlfn.IFS(E95="","",RIGHT(E95,2) = "PM",LEFT(E95,5)*1,TRUE,E95*1)</f>
        <v/>
      </c>
      <c r="J95" s="11" t="str">
        <f>IF(ISBLANK(F95),"",F95*1)</f>
        <v/>
      </c>
      <c r="K95" s="11" t="str" cm="1">
        <f t="array" ref="K95">_xlfn.IFS(_xlfn.MINIFS(I:I,C:C,C95,D:D,D95,A:A,A95)=TIME(0,0,0),"",TRUE,_xlfn.MINIFS(I:I,C:C,C95,D:D,D95,A:A,A95))</f>
        <v/>
      </c>
      <c r="L95" s="11" t="str" cm="1">
        <f t="array" ref="L95">_xlfn.IFS(_xlfn.MAXIFS(I:I,C:C,C95,D:D,D95,A:A,A95)=TIME(0,0,0),"",TRUE,_xlfn.MAXIFS(I:I,C:C,C95,D:D,D95,A:A,A95))</f>
        <v/>
      </c>
      <c r="M95" s="11" t="str">
        <f>IF(ISBLANK(F95),"",IF(OR(A95&lt;&gt;A94,C95&lt;&gt;C94),0,IF((D95*1)-(D94*1)=0,M94,(D95*1)-(D94*1))))</f>
        <v/>
      </c>
      <c r="N95" s="11" t="str" cm="1">
        <f t="array" ref="N95">IFERROR(_xlfn.IFS(AND(COUNTIF($C95,"*9 hole comp"),$G95&gt;$W$2,$H95-$M95+$S$6&gt;$W$4),"2 strokes",AND(COUNTIF($C95,"*9 hole comp"),$G95&gt;$U$2,$H95-$M95+$S$6&gt;$U$4),"1 stroke",AND(COUNTIF($C95,"*tee comp"),$G95&gt;$W$3,$H95-$M95+$S$6&gt;$W$4),"2 strokes",AND(COUNTIF($C95,"*tee comp"),$G95&gt;$U$3,$H95-$M95+$S$6&gt;$U$4),"1 stroke",TRUE,""),"")</f>
        <v/>
      </c>
      <c r="O95" s="5" t="str">
        <f>IF(N95&lt;&gt;"",B95,"")</f>
        <v/>
      </c>
      <c r="P95" s="12" t="str">
        <f>IF(N95&lt;&gt;"",D95,"")</f>
        <v/>
      </c>
    </row>
    <row r="96" spans="1:16" ht="15.75">
      <c r="A96" s="20"/>
      <c r="B96" s="21"/>
      <c r="C96" s="21"/>
      <c r="D96" s="22"/>
      <c r="E96" s="21"/>
      <c r="F96" s="23"/>
      <c r="G96" s="11" t="str">
        <f>IF(ISBLANK(F96),"",_xlfn.MINIFS(J:J,C:C,C96,D:D,D96))</f>
        <v/>
      </c>
      <c r="H96" s="11" t="str">
        <f>IFERROR(IF(A96="","",IF(OR(A96&lt;&gt;A95,C96&lt;&gt;C95),0, IF(AND(ABS(K96-K95) = 0,D96=D95),H95,ABS(K96-K95)))),"")</f>
        <v/>
      </c>
      <c r="I96" s="11" t="str" cm="1">
        <f t="array" ref="I96">_xlfn.IFS(E96="","",RIGHT(E96,2) = "PM",LEFT(E96,5)*1,TRUE,E96*1)</f>
        <v/>
      </c>
      <c r="J96" s="11" t="str">
        <f>IF(ISBLANK(F96),"",F96*1)</f>
        <v/>
      </c>
      <c r="K96" s="11" t="str" cm="1">
        <f t="array" ref="K96">_xlfn.IFS(_xlfn.MINIFS(I:I,C:C,C96,D:D,D96,A:A,A96)=TIME(0,0,0),"",TRUE,_xlfn.MINIFS(I:I,C:C,C96,D:D,D96,A:A,A96))</f>
        <v/>
      </c>
      <c r="L96" s="11" t="str" cm="1">
        <f t="array" ref="L96">_xlfn.IFS(_xlfn.MAXIFS(I:I,C:C,C96,D:D,D96,A:A,A96)=TIME(0,0,0),"",TRUE,_xlfn.MAXIFS(I:I,C:C,C96,D:D,D96,A:A,A96))</f>
        <v/>
      </c>
      <c r="M96" s="11" t="str">
        <f>IF(ISBLANK(F96),"",IF(OR(A96&lt;&gt;A95,C96&lt;&gt;C95),0,IF((D96*1)-(D95*1)=0,M95,(D96*1)-(D95*1))))</f>
        <v/>
      </c>
      <c r="N96" s="11" t="str" cm="1">
        <f t="array" ref="N96">IFERROR(_xlfn.IFS(AND(COUNTIF($C96,"*9 hole comp"),$G96&gt;$W$2,$H96-$M96+$S$6&gt;$W$4),"2 strokes",AND(COUNTIF($C96,"*9 hole comp"),$G96&gt;$U$2,$H96-$M96+$S$6&gt;$U$4),"1 stroke",AND(COUNTIF($C96,"*tee comp"),$G96&gt;$W$3,$H96-$M96+$S$6&gt;$W$4),"2 strokes",AND(COUNTIF($C96,"*tee comp"),$G96&gt;$U$3,$H96-$M96+$S$6&gt;$U$4),"1 stroke",TRUE,""),"")</f>
        <v/>
      </c>
      <c r="O96" s="5" t="str">
        <f>IF(N96&lt;&gt;"",B96,"")</f>
        <v/>
      </c>
      <c r="P96" s="12" t="str">
        <f>IF(N96&lt;&gt;"",D96,"")</f>
        <v/>
      </c>
    </row>
    <row r="97" spans="1:16" ht="15.75">
      <c r="A97" s="20"/>
      <c r="B97" s="21"/>
      <c r="C97" s="21"/>
      <c r="D97" s="22"/>
      <c r="E97" s="21"/>
      <c r="F97" s="23"/>
      <c r="G97" s="11" t="str">
        <f>IF(ISBLANK(F97),"",_xlfn.MINIFS(J:J,C:C,C97,D:D,D97))</f>
        <v/>
      </c>
      <c r="H97" s="11" t="str">
        <f>IFERROR(IF(A97="","",IF(OR(A97&lt;&gt;A96,C97&lt;&gt;C96),0, IF(AND(ABS(K97-K96) = 0,D97=D96),H96,ABS(K97-K96)))),"")</f>
        <v/>
      </c>
      <c r="I97" s="11" t="str" cm="1">
        <f t="array" ref="I97">_xlfn.IFS(E97="","",RIGHT(E97,2) = "PM",LEFT(E97,5)*1,TRUE,E97*1)</f>
        <v/>
      </c>
      <c r="J97" s="11" t="str">
        <f>IF(ISBLANK(F97),"",F97*1)</f>
        <v/>
      </c>
      <c r="K97" s="11" t="str" cm="1">
        <f t="array" ref="K97">_xlfn.IFS(_xlfn.MINIFS(I:I,C:C,C97,D:D,D97,A:A,A97)=TIME(0,0,0),"",TRUE,_xlfn.MINIFS(I:I,C:C,C97,D:D,D97,A:A,A97))</f>
        <v/>
      </c>
      <c r="L97" s="11" t="str" cm="1">
        <f t="array" ref="L97">_xlfn.IFS(_xlfn.MAXIFS(I:I,C:C,C97,D:D,D97,A:A,A97)=TIME(0,0,0),"",TRUE,_xlfn.MAXIFS(I:I,C:C,C97,D:D,D97,A:A,A97))</f>
        <v/>
      </c>
      <c r="M97" s="11" t="str">
        <f>IF(ISBLANK(F97),"",IF(OR(A97&lt;&gt;A96,C97&lt;&gt;C96),0,IF((D97*1)-(D96*1)=0,M96,(D97*1)-(D96*1))))</f>
        <v/>
      </c>
      <c r="N97" s="11" t="str" cm="1">
        <f t="array" ref="N97">IFERROR(_xlfn.IFS(AND(COUNTIF($C97,"*9 hole comp"),$G97&gt;$W$2,$H97-$M97+$S$6&gt;$W$4),"2 strokes",AND(COUNTIF($C97,"*9 hole comp"),$G97&gt;$U$2,$H97-$M97+$S$6&gt;$U$4),"1 stroke",AND(COUNTIF($C97,"*tee comp"),$G97&gt;$W$3,$H97-$M97+$S$6&gt;$W$4),"2 strokes",AND(COUNTIF($C97,"*tee comp"),$G97&gt;$U$3,$H97-$M97+$S$6&gt;$U$4),"1 stroke",TRUE,""),"")</f>
        <v/>
      </c>
      <c r="O97" s="5" t="str">
        <f>IF(N97&lt;&gt;"",B97,"")</f>
        <v/>
      </c>
      <c r="P97" s="12" t="str">
        <f>IF(N97&lt;&gt;"",D97,"")</f>
        <v/>
      </c>
    </row>
    <row r="98" spans="1:16" ht="15.75">
      <c r="A98" s="20"/>
      <c r="B98" s="21"/>
      <c r="C98" s="21"/>
      <c r="D98" s="22"/>
      <c r="E98" s="21"/>
      <c r="F98" s="23"/>
      <c r="G98" s="11" t="str">
        <f>IF(ISBLANK(F98),"",_xlfn.MINIFS(J:J,C:C,C98,D:D,D98))</f>
        <v/>
      </c>
      <c r="H98" s="11" t="str">
        <f>IFERROR(IF(A98="","",IF(OR(A98&lt;&gt;A97,C98&lt;&gt;C97),0, IF(AND(ABS(K98-K97) = 0,D98=D97),H97,ABS(K98-K97)))),"")</f>
        <v/>
      </c>
      <c r="I98" s="11" t="str" cm="1">
        <f t="array" ref="I98">_xlfn.IFS(E98="","",RIGHT(E98,2) = "PM",LEFT(E98,5)*1,TRUE,E98*1)</f>
        <v/>
      </c>
      <c r="J98" s="11" t="str">
        <f>IF(ISBLANK(F98),"",F98*1)</f>
        <v/>
      </c>
      <c r="K98" s="11" t="str" cm="1">
        <f t="array" ref="K98">_xlfn.IFS(_xlfn.MINIFS(I:I,C:C,C98,D:D,D98,A:A,A98)=TIME(0,0,0),"",TRUE,_xlfn.MINIFS(I:I,C:C,C98,D:D,D98,A:A,A98))</f>
        <v/>
      </c>
      <c r="L98" s="11" t="str" cm="1">
        <f t="array" ref="L98">_xlfn.IFS(_xlfn.MAXIFS(I:I,C:C,C98,D:D,D98,A:A,A98)=TIME(0,0,0),"",TRUE,_xlfn.MAXIFS(I:I,C:C,C98,D:D,D98,A:A,A98))</f>
        <v/>
      </c>
      <c r="M98" s="11" t="str">
        <f>IF(ISBLANK(F98),"",IF(OR(A98&lt;&gt;A97,C98&lt;&gt;C97),0,IF((D98*1)-(D97*1)=0,M97,(D98*1)-(D97*1))))</f>
        <v/>
      </c>
      <c r="N98" s="11" t="str" cm="1">
        <f t="array" ref="N98">IFERROR(_xlfn.IFS(AND(COUNTIF($C98,"*9 hole comp"),$G98&gt;$W$2,$H98-$M98+$S$6&gt;$W$4),"2 strokes",AND(COUNTIF($C98,"*9 hole comp"),$G98&gt;$U$2,$H98-$M98+$S$6&gt;$U$4),"1 stroke",AND(COUNTIF($C98,"*tee comp"),$G98&gt;$W$3,$H98-$M98+$S$6&gt;$W$4),"2 strokes",AND(COUNTIF($C98,"*tee comp"),$G98&gt;$U$3,$H98-$M98+$S$6&gt;$U$4),"1 stroke",TRUE,""),"")</f>
        <v/>
      </c>
      <c r="O98" s="5" t="str">
        <f>IF(N98&lt;&gt;"",B98,"")</f>
        <v/>
      </c>
      <c r="P98" s="12" t="str">
        <f>IF(N98&lt;&gt;"",D98,"")</f>
        <v/>
      </c>
    </row>
    <row r="99" spans="1:16" ht="15.75">
      <c r="A99" s="20"/>
      <c r="B99" s="21"/>
      <c r="C99" s="21"/>
      <c r="D99" s="22"/>
      <c r="E99" s="21"/>
      <c r="F99" s="23"/>
      <c r="G99" s="11" t="str">
        <f>IF(ISBLANK(F99),"",_xlfn.MINIFS(J:J,C:C,C99,D:D,D99))</f>
        <v/>
      </c>
      <c r="H99" s="11" t="str">
        <f>IFERROR(IF(A99="","",IF(OR(A99&lt;&gt;A98,C99&lt;&gt;C98),0, IF(AND(ABS(K99-K98) = 0,D99=D98),H98,ABS(K99-K98)))),"")</f>
        <v/>
      </c>
      <c r="I99" s="11" t="str" cm="1">
        <f t="array" ref="I99">_xlfn.IFS(E99="","",RIGHT(E99,2) = "PM",LEFT(E99,5)*1,TRUE,E99*1)</f>
        <v/>
      </c>
      <c r="J99" s="11" t="str">
        <f>IF(ISBLANK(F99),"",F99*1)</f>
        <v/>
      </c>
      <c r="K99" s="11" t="str" cm="1">
        <f t="array" ref="K99">_xlfn.IFS(_xlfn.MINIFS(I:I,C:C,C99,D:D,D99,A:A,A99)=TIME(0,0,0),"",TRUE,_xlfn.MINIFS(I:I,C:C,C99,D:D,D99,A:A,A99))</f>
        <v/>
      </c>
      <c r="L99" s="11" t="str" cm="1">
        <f t="array" ref="L99">_xlfn.IFS(_xlfn.MAXIFS(I:I,C:C,C99,D:D,D99,A:A,A99)=TIME(0,0,0),"",TRUE,_xlfn.MAXIFS(I:I,C:C,C99,D:D,D99,A:A,A99))</f>
        <v/>
      </c>
      <c r="M99" s="11" t="str">
        <f>IF(ISBLANK(F99),"",IF(OR(A99&lt;&gt;A98,C99&lt;&gt;C98),0,IF((D99*1)-(D98*1)=0,M98,(D99*1)-(D98*1))))</f>
        <v/>
      </c>
      <c r="N99" s="11" t="str" cm="1">
        <f t="array" ref="N99">IFERROR(_xlfn.IFS(AND(COUNTIF($C99,"*9 hole comp"),$G99&gt;$W$2,$H99-$M99+$S$6&gt;$W$4),"2 strokes",AND(COUNTIF($C99,"*9 hole comp"),$G99&gt;$U$2,$H99-$M99+$S$6&gt;$U$4),"1 stroke",AND(COUNTIF($C99,"*tee comp"),$G99&gt;$W$3,$H99-$M99+$S$6&gt;$W$4),"2 strokes",AND(COUNTIF($C99,"*tee comp"),$G99&gt;$U$3,$H99-$M99+$S$6&gt;$U$4),"1 stroke",TRUE,""),"")</f>
        <v/>
      </c>
      <c r="O99" s="5" t="str">
        <f>IF(N99&lt;&gt;"",B99,"")</f>
        <v/>
      </c>
      <c r="P99" s="12" t="str">
        <f>IF(N99&lt;&gt;"",D99,"")</f>
        <v/>
      </c>
    </row>
    <row r="100" spans="1:16" ht="15.75">
      <c r="A100" s="20"/>
      <c r="B100" s="21"/>
      <c r="C100" s="21"/>
      <c r="D100" s="22"/>
      <c r="E100" s="21"/>
      <c r="F100" s="23"/>
      <c r="G100" s="11" t="str">
        <f>IF(ISBLANK(F100),"",_xlfn.MINIFS(J:J,C:C,C100,D:D,D100))</f>
        <v/>
      </c>
      <c r="H100" s="11" t="str">
        <f>IFERROR(IF(A100="","",IF(OR(A100&lt;&gt;A99,C100&lt;&gt;C99),0, IF(AND(ABS(K100-K99) = 0,D100=D99),H99,ABS(K100-K99)))),"")</f>
        <v/>
      </c>
      <c r="I100" s="11" t="str" cm="1">
        <f t="array" ref="I100">_xlfn.IFS(E100="","",RIGHT(E100,2) = "PM",LEFT(E100,5)*1,TRUE,E100*1)</f>
        <v/>
      </c>
      <c r="J100" s="11" t="str">
        <f>IF(ISBLANK(F100),"",F100*1)</f>
        <v/>
      </c>
      <c r="K100" s="11" t="str" cm="1">
        <f t="array" ref="K100">_xlfn.IFS(_xlfn.MINIFS(I:I,C:C,C100,D:D,D100,A:A,A100)=TIME(0,0,0),"",TRUE,_xlfn.MINIFS(I:I,C:C,C100,D:D,D100,A:A,A100))</f>
        <v/>
      </c>
      <c r="L100" s="11" t="str" cm="1">
        <f t="array" ref="L100">_xlfn.IFS(_xlfn.MAXIFS(I:I,C:C,C100,D:D,D100,A:A,A100)=TIME(0,0,0),"",TRUE,_xlfn.MAXIFS(I:I,C:C,C100,D:D,D100,A:A,A100))</f>
        <v/>
      </c>
      <c r="M100" s="11" t="str">
        <f>IF(ISBLANK(F100),"",IF(OR(A100&lt;&gt;A99,C100&lt;&gt;C99),0,IF((D100*1)-(D99*1)=0,M99,(D100*1)-(D99*1))))</f>
        <v/>
      </c>
      <c r="N100" s="11" t="str" cm="1">
        <f t="array" ref="N100">IFERROR(_xlfn.IFS(AND(COUNTIF($C100,"*9 hole comp"),$G100&gt;$W$2,$H100-$M100+$S$6&gt;$W$4),"2 strokes",AND(COUNTIF($C100,"*9 hole comp"),$G100&gt;$U$2,$H100-$M100+$S$6&gt;$U$4),"1 stroke",AND(COUNTIF($C100,"*tee comp"),$G100&gt;$W$3,$H100-$M100+$S$6&gt;$W$4),"2 strokes",AND(COUNTIF($C100,"*tee comp"),$G100&gt;$U$3,$H100-$M100+$S$6&gt;$U$4),"1 stroke",TRUE,""),"")</f>
        <v/>
      </c>
      <c r="O100" s="5" t="str">
        <f>IF(N100&lt;&gt;"",B100,"")</f>
        <v/>
      </c>
      <c r="P100" s="12" t="str">
        <f>IF(N100&lt;&gt;"",D100,"")</f>
        <v/>
      </c>
    </row>
    <row r="101" spans="1:16" ht="15.75">
      <c r="A101" s="20"/>
      <c r="B101" s="21"/>
      <c r="C101" s="21"/>
      <c r="D101" s="22"/>
      <c r="E101" s="21"/>
      <c r="F101" s="23"/>
      <c r="G101" s="11" t="str">
        <f>IF(ISBLANK(F101),"",_xlfn.MINIFS(J:J,C:C,C101,D:D,D101))</f>
        <v/>
      </c>
      <c r="H101" s="11" t="str">
        <f>IFERROR(IF(A101="","",IF(OR(A101&lt;&gt;A100,C101&lt;&gt;C100),0, IF(AND(ABS(K101-K100) = 0,D101=D100),H100,ABS(K101-K100)))),"")</f>
        <v/>
      </c>
      <c r="I101" s="11" t="str" cm="1">
        <f t="array" ref="I101">_xlfn.IFS(E101="","",RIGHT(E101,2) = "PM",LEFT(E101,5)*1,TRUE,E101*1)</f>
        <v/>
      </c>
      <c r="J101" s="11" t="str">
        <f>IF(ISBLANK(F101),"",F101*1)</f>
        <v/>
      </c>
      <c r="K101" s="11" t="str" cm="1">
        <f t="array" ref="K101">_xlfn.IFS(_xlfn.MINIFS(I:I,C:C,C101,D:D,D101,A:A,A101)=TIME(0,0,0),"",TRUE,_xlfn.MINIFS(I:I,C:C,C101,D:D,D101,A:A,A101))</f>
        <v/>
      </c>
      <c r="L101" s="11" t="str" cm="1">
        <f t="array" ref="L101">_xlfn.IFS(_xlfn.MAXIFS(I:I,C:C,C101,D:D,D101,A:A,A101)=TIME(0,0,0),"",TRUE,_xlfn.MAXIFS(I:I,C:C,C101,D:D,D101,A:A,A101))</f>
        <v/>
      </c>
      <c r="M101" s="11" t="str">
        <f>IF(ISBLANK(F101),"",IF(OR(A101&lt;&gt;A100,C101&lt;&gt;C100),0,IF((D101*1)-(D100*1)=0,M100,(D101*1)-(D100*1))))</f>
        <v/>
      </c>
      <c r="N101" s="11" t="str" cm="1">
        <f t="array" ref="N101">IFERROR(_xlfn.IFS(AND(COUNTIF($C101,"*9 hole comp"),$G101&gt;$W$2,$H101-$M101+$S$6&gt;$W$4),"2 strokes",AND(COUNTIF($C101,"*9 hole comp"),$G101&gt;$U$2,$H101-$M101+$S$6&gt;$U$4),"1 stroke",AND(COUNTIF($C101,"*tee comp"),$G101&gt;$W$3,$H101-$M101+$S$6&gt;$W$4),"2 strokes",AND(COUNTIF($C101,"*tee comp"),$G101&gt;$U$3,$H101-$M101+$S$6&gt;$U$4),"1 stroke",TRUE,""),"")</f>
        <v/>
      </c>
      <c r="O101" s="5" t="str">
        <f>IF(N101&lt;&gt;"",B101,"")</f>
        <v/>
      </c>
      <c r="P101" s="12" t="str">
        <f>IF(N101&lt;&gt;"",D101,"")</f>
        <v/>
      </c>
    </row>
    <row r="102" spans="1:16" ht="15.75">
      <c r="A102" s="20"/>
      <c r="B102" s="21"/>
      <c r="C102" s="21"/>
      <c r="D102" s="22"/>
      <c r="E102" s="21"/>
      <c r="F102" s="23"/>
      <c r="G102" s="11" t="str">
        <f>IF(ISBLANK(F102),"",_xlfn.MINIFS(J:J,C:C,C102,D:D,D102))</f>
        <v/>
      </c>
      <c r="H102" s="11" t="str">
        <f>IFERROR(IF(A102="","",IF(OR(A102&lt;&gt;A101,C102&lt;&gt;C101),0, IF(AND(ABS(K102-K101) = 0,D102=D101),H101,ABS(K102-K101)))),"")</f>
        <v/>
      </c>
      <c r="I102" s="11" t="str" cm="1">
        <f t="array" ref="I102">_xlfn.IFS(E102="","",RIGHT(E102,2) = "PM",LEFT(E102,5)*1,TRUE,E102*1)</f>
        <v/>
      </c>
      <c r="J102" s="11" t="str">
        <f>IF(ISBLANK(F102),"",F102*1)</f>
        <v/>
      </c>
      <c r="K102" s="11" t="str" cm="1">
        <f t="array" ref="K102">_xlfn.IFS(_xlfn.MINIFS(I:I,C:C,C102,D:D,D102,A:A,A102)=TIME(0,0,0),"",TRUE,_xlfn.MINIFS(I:I,C:C,C102,D:D,D102,A:A,A102))</f>
        <v/>
      </c>
      <c r="L102" s="11" t="str" cm="1">
        <f t="array" ref="L102">_xlfn.IFS(_xlfn.MAXIFS(I:I,C:C,C102,D:D,D102,A:A,A102)=TIME(0,0,0),"",TRUE,_xlfn.MAXIFS(I:I,C:C,C102,D:D,D102,A:A,A102))</f>
        <v/>
      </c>
      <c r="M102" s="11" t="str">
        <f>IF(ISBLANK(F102),"",IF(OR(A102&lt;&gt;A101,C102&lt;&gt;C101),0,IF((D102*1)-(D101*1)=0,M101,(D102*1)-(D101*1))))</f>
        <v/>
      </c>
      <c r="N102" s="11" t="str" cm="1">
        <f t="array" ref="N102">IFERROR(_xlfn.IFS(AND(COUNTIF($C102,"*9 hole comp"),$G102&gt;$W$2,$H102-$M102+$S$6&gt;$W$4),"2 strokes",AND(COUNTIF($C102,"*9 hole comp"),$G102&gt;$U$2,$H102-$M102+$S$6&gt;$U$4),"1 stroke",AND(COUNTIF($C102,"*tee comp"),$G102&gt;$W$3,$H102-$M102+$S$6&gt;$W$4),"2 strokes",AND(COUNTIF($C102,"*tee comp"),$G102&gt;$U$3,$H102-$M102+$S$6&gt;$U$4),"1 stroke",TRUE,""),"")</f>
        <v/>
      </c>
      <c r="O102" s="5" t="str">
        <f>IF(N102&lt;&gt;"",B102,"")</f>
        <v/>
      </c>
      <c r="P102" s="12" t="str">
        <f>IF(N102&lt;&gt;"",D102,"")</f>
        <v/>
      </c>
    </row>
    <row r="103" spans="1:16" ht="15.75">
      <c r="A103" s="20"/>
      <c r="B103" s="21"/>
      <c r="C103" s="21"/>
      <c r="D103" s="22"/>
      <c r="E103" s="21"/>
      <c r="F103" s="23"/>
      <c r="G103" s="11" t="str">
        <f>IF(ISBLANK(F103),"",_xlfn.MINIFS(J:J,C:C,C103,D:D,D103))</f>
        <v/>
      </c>
      <c r="H103" s="11" t="str">
        <f>IFERROR(IF(A103="","",IF(OR(A103&lt;&gt;A102,C103&lt;&gt;C102),0, IF(AND(ABS(K103-K102) = 0,D103=D102),H102,ABS(K103-K102)))),"")</f>
        <v/>
      </c>
      <c r="I103" s="11" t="str" cm="1">
        <f t="array" ref="I103">_xlfn.IFS(E103="","",RIGHT(E103,2) = "PM",LEFT(E103,5)*1,TRUE,E103*1)</f>
        <v/>
      </c>
      <c r="J103" s="11" t="str">
        <f>IF(ISBLANK(F103),"",F103*1)</f>
        <v/>
      </c>
      <c r="K103" s="11" t="str" cm="1">
        <f t="array" ref="K103">_xlfn.IFS(_xlfn.MINIFS(I:I,C:C,C103,D:D,D103,A:A,A103)=TIME(0,0,0),"",TRUE,_xlfn.MINIFS(I:I,C:C,C103,D:D,D103,A:A,A103))</f>
        <v/>
      </c>
      <c r="L103" s="11" t="str" cm="1">
        <f t="array" ref="L103">_xlfn.IFS(_xlfn.MAXIFS(I:I,C:C,C103,D:D,D103,A:A,A103)=TIME(0,0,0),"",TRUE,_xlfn.MAXIFS(I:I,C:C,C103,D:D,D103,A:A,A103))</f>
        <v/>
      </c>
      <c r="M103" s="11" t="str">
        <f>IF(ISBLANK(F103),"",IF(OR(A103&lt;&gt;A102,C103&lt;&gt;C102),0,IF((D103*1)-(D102*1)=0,M102,(D103*1)-(D102*1))))</f>
        <v/>
      </c>
      <c r="N103" s="11" t="str" cm="1">
        <f t="array" ref="N103">IFERROR(_xlfn.IFS(AND(COUNTIF($C103,"*9 hole comp"),$G103&gt;$W$2,$H103-$M103+$S$6&gt;$W$4),"2 strokes",AND(COUNTIF($C103,"*9 hole comp"),$G103&gt;$U$2,$H103-$M103+$S$6&gt;$U$4),"1 stroke",AND(COUNTIF($C103,"*tee comp"),$G103&gt;$W$3,$H103-$M103+$S$6&gt;$W$4),"2 strokes",AND(COUNTIF($C103,"*tee comp"),$G103&gt;$U$3,$H103-$M103+$S$6&gt;$U$4),"1 stroke",TRUE,""),"")</f>
        <v/>
      </c>
      <c r="O103" s="5" t="str">
        <f>IF(N103&lt;&gt;"",B103,"")</f>
        <v/>
      </c>
      <c r="P103" s="12" t="str">
        <f>IF(N103&lt;&gt;"",D103,"")</f>
        <v/>
      </c>
    </row>
    <row r="104" spans="1:16" ht="15.75">
      <c r="A104" s="20"/>
      <c r="B104" s="21"/>
      <c r="C104" s="21"/>
      <c r="D104" s="22"/>
      <c r="E104" s="21"/>
      <c r="F104" s="23"/>
      <c r="G104" s="11" t="str">
        <f>IF(ISBLANK(F104),"",_xlfn.MINIFS(J:J,C:C,C104,D:D,D104))</f>
        <v/>
      </c>
      <c r="H104" s="11" t="str">
        <f>IFERROR(IF(A104="","",IF(OR(A104&lt;&gt;A103,C104&lt;&gt;C103),0, IF(AND(ABS(K104-K103) = 0,D104=D103),H103,ABS(K104-K103)))),"")</f>
        <v/>
      </c>
      <c r="I104" s="11" t="str" cm="1">
        <f t="array" ref="I104">_xlfn.IFS(E104="","",RIGHT(E104,2) = "PM",LEFT(E104,5)*1,TRUE,E104*1)</f>
        <v/>
      </c>
      <c r="J104" s="11" t="str">
        <f>IF(ISBLANK(F104),"",F104*1)</f>
        <v/>
      </c>
      <c r="K104" s="11" t="str" cm="1">
        <f t="array" ref="K104">_xlfn.IFS(_xlfn.MINIFS(I:I,C:C,C104,D:D,D104,A:A,A104)=TIME(0,0,0),"",TRUE,_xlfn.MINIFS(I:I,C:C,C104,D:D,D104,A:A,A104))</f>
        <v/>
      </c>
      <c r="L104" s="11" t="str" cm="1">
        <f t="array" ref="L104">_xlfn.IFS(_xlfn.MAXIFS(I:I,C:C,C104,D:D,D104,A:A,A104)=TIME(0,0,0),"",TRUE,_xlfn.MAXIFS(I:I,C:C,C104,D:D,D104,A:A,A104))</f>
        <v/>
      </c>
      <c r="M104" s="11" t="str">
        <f>IF(ISBLANK(F104),"",IF(OR(A104&lt;&gt;A103,C104&lt;&gt;C103),0,IF((D104*1)-(D103*1)=0,M103,(D104*1)-(D103*1))))</f>
        <v/>
      </c>
      <c r="N104" s="11" t="str" cm="1">
        <f t="array" ref="N104">IFERROR(_xlfn.IFS(AND(COUNTIF($C104,"*9 hole comp"),$G104&gt;$W$2,$H104-$M104+$S$6&gt;$W$4),"2 strokes",AND(COUNTIF($C104,"*9 hole comp"),$G104&gt;$U$2,$H104-$M104+$S$6&gt;$U$4),"1 stroke",AND(COUNTIF($C104,"*tee comp"),$G104&gt;$W$3,$H104-$M104+$S$6&gt;$W$4),"2 strokes",AND(COUNTIF($C104,"*tee comp"),$G104&gt;$U$3,$H104-$M104+$S$6&gt;$U$4),"1 stroke",TRUE,""),"")</f>
        <v/>
      </c>
      <c r="O104" s="5" t="str">
        <f>IF(N104&lt;&gt;"",B104,"")</f>
        <v/>
      </c>
      <c r="P104" s="12" t="str">
        <f>IF(N104&lt;&gt;"",D104,"")</f>
        <v/>
      </c>
    </row>
    <row r="105" spans="1:16" ht="15.75">
      <c r="A105" s="20"/>
      <c r="B105" s="21"/>
      <c r="C105" s="21"/>
      <c r="D105" s="22"/>
      <c r="E105" s="21"/>
      <c r="F105" s="23"/>
      <c r="G105" s="11" t="str">
        <f>IF(ISBLANK(F105),"",_xlfn.MINIFS(J:J,C:C,C105,D:D,D105))</f>
        <v/>
      </c>
      <c r="H105" s="11" t="str">
        <f>IFERROR(IF(A105="","",IF(OR(A105&lt;&gt;A104,C105&lt;&gt;C104),0, IF(AND(ABS(K105-K104) = 0,D105=D104),H104,ABS(K105-K104)))),"")</f>
        <v/>
      </c>
      <c r="I105" s="11" t="str" cm="1">
        <f t="array" ref="I105">_xlfn.IFS(E105="","",RIGHT(E105,2) = "PM",LEFT(E105,5)*1,TRUE,E105*1)</f>
        <v/>
      </c>
      <c r="J105" s="11" t="str">
        <f>IF(ISBLANK(F105),"",F105*1)</f>
        <v/>
      </c>
      <c r="K105" s="11" t="str" cm="1">
        <f t="array" ref="K105">_xlfn.IFS(_xlfn.MINIFS(I:I,C:C,C105,D:D,D105,A:A,A105)=TIME(0,0,0),"",TRUE,_xlfn.MINIFS(I:I,C:C,C105,D:D,D105,A:A,A105))</f>
        <v/>
      </c>
      <c r="L105" s="11" t="str" cm="1">
        <f t="array" ref="L105">_xlfn.IFS(_xlfn.MAXIFS(I:I,C:C,C105,D:D,D105,A:A,A105)=TIME(0,0,0),"",TRUE,_xlfn.MAXIFS(I:I,C:C,C105,D:D,D105,A:A,A105))</f>
        <v/>
      </c>
      <c r="M105" s="11" t="str">
        <f>IF(ISBLANK(F105),"",IF(OR(A105&lt;&gt;A104,C105&lt;&gt;C104),0,IF((D105*1)-(D104*1)=0,M104,(D105*1)-(D104*1))))</f>
        <v/>
      </c>
      <c r="N105" s="11" t="str" cm="1">
        <f t="array" ref="N105">IFERROR(_xlfn.IFS(AND(COUNTIF($C105,"*9 hole comp"),$G105&gt;$W$2,$H105-$M105+$S$6&gt;$W$4),"2 strokes",AND(COUNTIF($C105,"*9 hole comp"),$G105&gt;$U$2,$H105-$M105+$S$6&gt;$U$4),"1 stroke",AND(COUNTIF($C105,"*tee comp"),$G105&gt;$W$3,$H105-$M105+$S$6&gt;$W$4),"2 strokes",AND(COUNTIF($C105,"*tee comp"),$G105&gt;$U$3,$H105-$M105+$S$6&gt;$U$4),"1 stroke",TRUE,""),"")</f>
        <v/>
      </c>
      <c r="O105" s="5" t="str">
        <f>IF(N105&lt;&gt;"",B105,"")</f>
        <v/>
      </c>
      <c r="P105" s="12" t="str">
        <f>IF(N105&lt;&gt;"",D105,"")</f>
        <v/>
      </c>
    </row>
    <row r="106" spans="1:16" ht="15.75">
      <c r="A106" s="20"/>
      <c r="B106" s="21"/>
      <c r="C106" s="21"/>
      <c r="D106" s="22"/>
      <c r="E106" s="21"/>
      <c r="F106" s="23"/>
      <c r="G106" s="11" t="str">
        <f>IF(ISBLANK(F106),"",_xlfn.MINIFS(J:J,C:C,C106,D:D,D106))</f>
        <v/>
      </c>
      <c r="H106" s="11" t="str">
        <f>IFERROR(IF(A106="","",IF(OR(A106&lt;&gt;A105,C106&lt;&gt;C105),0, IF(AND(ABS(K106-K105) = 0,D106=D105),H105,ABS(K106-K105)))),"")</f>
        <v/>
      </c>
      <c r="I106" s="11" t="str" cm="1">
        <f t="array" ref="I106">_xlfn.IFS(E106="","",RIGHT(E106,2) = "PM",LEFT(E106,5)*1,TRUE,E106*1)</f>
        <v/>
      </c>
      <c r="J106" s="11" t="str">
        <f>IF(ISBLANK(F106),"",F106*1)</f>
        <v/>
      </c>
      <c r="K106" s="11" t="str" cm="1">
        <f t="array" ref="K106">_xlfn.IFS(_xlfn.MINIFS(I:I,C:C,C106,D:D,D106,A:A,A106)=TIME(0,0,0),"",TRUE,_xlfn.MINIFS(I:I,C:C,C106,D:D,D106,A:A,A106))</f>
        <v/>
      </c>
      <c r="L106" s="11" t="str" cm="1">
        <f t="array" ref="L106">_xlfn.IFS(_xlfn.MAXIFS(I:I,C:C,C106,D:D,D106,A:A,A106)=TIME(0,0,0),"",TRUE,_xlfn.MAXIFS(I:I,C:C,C106,D:D,D106,A:A,A106))</f>
        <v/>
      </c>
      <c r="M106" s="11" t="str">
        <f>IF(ISBLANK(F106),"",IF(OR(A106&lt;&gt;A105,C106&lt;&gt;C105),0,IF((D106*1)-(D105*1)=0,M105,(D106*1)-(D105*1))))</f>
        <v/>
      </c>
      <c r="N106" s="11" t="str" cm="1">
        <f t="array" ref="N106">IFERROR(_xlfn.IFS(AND(COUNTIF($C106,"*9 hole comp"),$G106&gt;$W$2,$H106-$M106+$S$6&gt;$W$4),"2 strokes",AND(COUNTIF($C106,"*9 hole comp"),$G106&gt;$U$2,$H106-$M106+$S$6&gt;$U$4),"1 stroke",AND(COUNTIF($C106,"*tee comp"),$G106&gt;$W$3,$H106-$M106+$S$6&gt;$W$4),"2 strokes",AND(COUNTIF($C106,"*tee comp"),$G106&gt;$U$3,$H106-$M106+$S$6&gt;$U$4),"1 stroke",TRUE,""),"")</f>
        <v/>
      </c>
      <c r="O106" s="5" t="str">
        <f>IF(N106&lt;&gt;"",B106,"")</f>
        <v/>
      </c>
      <c r="P106" s="12" t="str">
        <f>IF(N106&lt;&gt;"",D106,"")</f>
        <v/>
      </c>
    </row>
    <row r="107" spans="1:16" ht="15.75">
      <c r="A107" s="20"/>
      <c r="B107" s="21"/>
      <c r="C107" s="21"/>
      <c r="D107" s="22"/>
      <c r="E107" s="21"/>
      <c r="F107" s="23"/>
      <c r="G107" s="11" t="str">
        <f>IF(ISBLANK(F107),"",_xlfn.MINIFS(J:J,C:C,C107,D:D,D107))</f>
        <v/>
      </c>
      <c r="H107" s="11" t="str">
        <f>IFERROR(IF(A107="","",IF(OR(A107&lt;&gt;A106,C107&lt;&gt;C106),0, IF(AND(ABS(K107-K106) = 0,D107=D106),H106,ABS(K107-K106)))),"")</f>
        <v/>
      </c>
      <c r="I107" s="11" t="str" cm="1">
        <f t="array" ref="I107">_xlfn.IFS(E107="","",RIGHT(E107,2) = "PM",LEFT(E107,5)*1,TRUE,E107*1)</f>
        <v/>
      </c>
      <c r="J107" s="11" t="str">
        <f>IF(ISBLANK(F107),"",F107*1)</f>
        <v/>
      </c>
      <c r="K107" s="11" t="str" cm="1">
        <f t="array" ref="K107">_xlfn.IFS(_xlfn.MINIFS(I:I,C:C,C107,D:D,D107,A:A,A107)=TIME(0,0,0),"",TRUE,_xlfn.MINIFS(I:I,C:C,C107,D:D,D107,A:A,A107))</f>
        <v/>
      </c>
      <c r="L107" s="11" t="str" cm="1">
        <f t="array" ref="L107">_xlfn.IFS(_xlfn.MAXIFS(I:I,C:C,C107,D:D,D107,A:A,A107)=TIME(0,0,0),"",TRUE,_xlfn.MAXIFS(I:I,C:C,C107,D:D,D107,A:A,A107))</f>
        <v/>
      </c>
      <c r="M107" s="11" t="str">
        <f>IF(ISBLANK(F107),"",IF(OR(A107&lt;&gt;A106,C107&lt;&gt;C106),0,IF((D107*1)-(D106*1)=0,M106,(D107*1)-(D106*1))))</f>
        <v/>
      </c>
      <c r="N107" s="11" t="str" cm="1">
        <f t="array" ref="N107">IFERROR(_xlfn.IFS(AND(COUNTIF($C107,"*9 hole comp"),$G107&gt;$W$2,$H107-$M107+$S$6&gt;$W$4),"2 strokes",AND(COUNTIF($C107,"*9 hole comp"),$G107&gt;$U$2,$H107-$M107+$S$6&gt;$U$4),"1 stroke",AND(COUNTIF($C107,"*tee comp"),$G107&gt;$W$3,$H107-$M107+$S$6&gt;$W$4),"2 strokes",AND(COUNTIF($C107,"*tee comp"),$G107&gt;$U$3,$H107-$M107+$S$6&gt;$U$4),"1 stroke",TRUE,""),"")</f>
        <v/>
      </c>
      <c r="O107" s="5" t="str">
        <f>IF(N107&lt;&gt;"",B107,"")</f>
        <v/>
      </c>
      <c r="P107" s="12" t="str">
        <f>IF(N107&lt;&gt;"",D107,"")</f>
        <v/>
      </c>
    </row>
    <row r="108" spans="1:16" ht="15.75">
      <c r="A108" s="20"/>
      <c r="B108" s="21"/>
      <c r="C108" s="21"/>
      <c r="D108" s="22"/>
      <c r="E108" s="21"/>
      <c r="F108" s="23"/>
      <c r="G108" s="11" t="str">
        <f>IF(ISBLANK(F108),"",_xlfn.MINIFS(J:J,C:C,C108,D:D,D108))</f>
        <v/>
      </c>
      <c r="H108" s="11" t="str">
        <f>IFERROR(IF(A108="","",IF(OR(A108&lt;&gt;A107,C108&lt;&gt;C107),0, IF(AND(ABS(K108-K107) = 0,D108=D107),H107,ABS(K108-K107)))),"")</f>
        <v/>
      </c>
      <c r="I108" s="11" t="str" cm="1">
        <f t="array" ref="I108">_xlfn.IFS(E108="","",RIGHT(E108,2) = "PM",LEFT(E108,5)*1,TRUE,E108*1)</f>
        <v/>
      </c>
      <c r="J108" s="11" t="str">
        <f>IF(ISBLANK(F108),"",F108*1)</f>
        <v/>
      </c>
      <c r="K108" s="11" t="str" cm="1">
        <f t="array" ref="K108">_xlfn.IFS(_xlfn.MINIFS(I:I,C:C,C108,D:D,D108,A:A,A108)=TIME(0,0,0),"",TRUE,_xlfn.MINIFS(I:I,C:C,C108,D:D,D108,A:A,A108))</f>
        <v/>
      </c>
      <c r="L108" s="11" t="str" cm="1">
        <f t="array" ref="L108">_xlfn.IFS(_xlfn.MAXIFS(I:I,C:C,C108,D:D,D108,A:A,A108)=TIME(0,0,0),"",TRUE,_xlfn.MAXIFS(I:I,C:C,C108,D:D,D108,A:A,A108))</f>
        <v/>
      </c>
      <c r="M108" s="11" t="str">
        <f>IF(ISBLANK(F108),"",IF(OR(A108&lt;&gt;A107,C108&lt;&gt;C107),0,IF((D108*1)-(D107*1)=0,M107,(D108*1)-(D107*1))))</f>
        <v/>
      </c>
      <c r="N108" s="11" t="str" cm="1">
        <f t="array" ref="N108">IFERROR(_xlfn.IFS(AND(COUNTIF($C108,"*9 hole comp"),$G108&gt;$W$2,$H108-$M108+$S$6&gt;$W$4),"2 strokes",AND(COUNTIF($C108,"*9 hole comp"),$G108&gt;$U$2,$H108-$M108+$S$6&gt;$U$4),"1 stroke",AND(COUNTIF($C108,"*tee comp"),$G108&gt;$W$3,$H108-$M108+$S$6&gt;$W$4),"2 strokes",AND(COUNTIF($C108,"*tee comp"),$G108&gt;$U$3,$H108-$M108+$S$6&gt;$U$4),"1 stroke",TRUE,""),"")</f>
        <v/>
      </c>
      <c r="O108" s="5" t="str">
        <f>IF(N108&lt;&gt;"",B108,"")</f>
        <v/>
      </c>
      <c r="P108" s="12" t="str">
        <f>IF(N108&lt;&gt;"",D108,"")</f>
        <v/>
      </c>
    </row>
    <row r="109" spans="1:16" ht="15.75">
      <c r="A109" s="20"/>
      <c r="B109" s="21"/>
      <c r="C109" s="21"/>
      <c r="D109" s="22"/>
      <c r="E109" s="21"/>
      <c r="F109" s="23"/>
      <c r="G109" s="11" t="str">
        <f>IF(ISBLANK(F109),"",_xlfn.MINIFS(J:J,C:C,C109,D:D,D109))</f>
        <v/>
      </c>
      <c r="H109" s="11" t="str">
        <f>IFERROR(IF(A109="","",IF(OR(A109&lt;&gt;A108,C109&lt;&gt;C108),0, IF(AND(ABS(K109-K108) = 0,D109=D108),H108,ABS(K109-K108)))),"")</f>
        <v/>
      </c>
      <c r="I109" s="11" t="str" cm="1">
        <f t="array" ref="I109">_xlfn.IFS(E109="","",RIGHT(E109,2) = "PM",LEFT(E109,5)*1,TRUE,E109*1)</f>
        <v/>
      </c>
      <c r="J109" s="11" t="str">
        <f>IF(ISBLANK(F109),"",F109*1)</f>
        <v/>
      </c>
      <c r="K109" s="11" t="str" cm="1">
        <f t="array" ref="K109">_xlfn.IFS(_xlfn.MINIFS(I:I,C:C,C109,D:D,D109,A:A,A109)=TIME(0,0,0),"",TRUE,_xlfn.MINIFS(I:I,C:C,C109,D:D,D109,A:A,A109))</f>
        <v/>
      </c>
      <c r="L109" s="11" t="str" cm="1">
        <f t="array" ref="L109">_xlfn.IFS(_xlfn.MAXIFS(I:I,C:C,C109,D:D,D109,A:A,A109)=TIME(0,0,0),"",TRUE,_xlfn.MAXIFS(I:I,C:C,C109,D:D,D109,A:A,A109))</f>
        <v/>
      </c>
      <c r="M109" s="11" t="str">
        <f>IF(ISBLANK(F109),"",IF(OR(A109&lt;&gt;A108,C109&lt;&gt;C108),0,IF((D109*1)-(D108*1)=0,M108,(D109*1)-(D108*1))))</f>
        <v/>
      </c>
      <c r="N109" s="11" t="str" cm="1">
        <f t="array" ref="N109">IFERROR(_xlfn.IFS(AND(COUNTIF($C109,"*9 hole comp"),$G109&gt;$W$2,$H109-$M109+$S$6&gt;$W$4),"2 strokes",AND(COUNTIF($C109,"*9 hole comp"),$G109&gt;$U$2,$H109-$M109+$S$6&gt;$U$4),"1 stroke",AND(COUNTIF($C109,"*tee comp"),$G109&gt;$W$3,$H109-$M109+$S$6&gt;$W$4),"2 strokes",AND(COUNTIF($C109,"*tee comp"),$G109&gt;$U$3,$H109-$M109+$S$6&gt;$U$4),"1 stroke",TRUE,""),"")</f>
        <v/>
      </c>
      <c r="O109" s="5" t="str">
        <f>IF(N109&lt;&gt;"",B109,"")</f>
        <v/>
      </c>
      <c r="P109" s="12" t="str">
        <f>IF(N109&lt;&gt;"",D109,"")</f>
        <v/>
      </c>
    </row>
    <row r="110" spans="1:16" ht="15.75">
      <c r="A110" s="20"/>
      <c r="B110" s="21"/>
      <c r="C110" s="21"/>
      <c r="D110" s="22"/>
      <c r="E110" s="21"/>
      <c r="F110" s="23"/>
      <c r="G110" s="11" t="str">
        <f>IF(ISBLANK(F110),"",_xlfn.MINIFS(J:J,C:C,C110,D:D,D110))</f>
        <v/>
      </c>
      <c r="H110" s="11" t="str">
        <f>IFERROR(IF(A110="","",IF(OR(A110&lt;&gt;A109,C110&lt;&gt;C109),0, IF(AND(ABS(K110-K109) = 0,D110=D109),H109,ABS(K110-K109)))),"")</f>
        <v/>
      </c>
      <c r="I110" s="11" t="str" cm="1">
        <f t="array" ref="I110">_xlfn.IFS(E110="","",RIGHT(E110,2) = "PM",LEFT(E110,5)*1,TRUE,E110*1)</f>
        <v/>
      </c>
      <c r="J110" s="11" t="str">
        <f>IF(ISBLANK(F110),"",F110*1)</f>
        <v/>
      </c>
      <c r="K110" s="11" t="str" cm="1">
        <f t="array" ref="K110">_xlfn.IFS(_xlfn.MINIFS(I:I,C:C,C110,D:D,D110,A:A,A110)=TIME(0,0,0),"",TRUE,_xlfn.MINIFS(I:I,C:C,C110,D:D,D110,A:A,A110))</f>
        <v/>
      </c>
      <c r="L110" s="11" t="str" cm="1">
        <f t="array" ref="L110">_xlfn.IFS(_xlfn.MAXIFS(I:I,C:C,C110,D:D,D110,A:A,A110)=TIME(0,0,0),"",TRUE,_xlfn.MAXIFS(I:I,C:C,C110,D:D,D110,A:A,A110))</f>
        <v/>
      </c>
      <c r="M110" s="11" t="str">
        <f>IF(ISBLANK(F110),"",IF(OR(A110&lt;&gt;A109,C110&lt;&gt;C109),0,IF((D110*1)-(D109*1)=0,M109,(D110*1)-(D109*1))))</f>
        <v/>
      </c>
      <c r="N110" s="11" t="str" cm="1">
        <f t="array" ref="N110">IFERROR(_xlfn.IFS(AND(COUNTIF($C110,"*9 hole comp"),$G110&gt;$W$2,$H110-$M110+$S$6&gt;$W$4),"2 strokes",AND(COUNTIF($C110,"*9 hole comp"),$G110&gt;$U$2,$H110-$M110+$S$6&gt;$U$4),"1 stroke",AND(COUNTIF($C110,"*tee comp"),$G110&gt;$W$3,$H110-$M110+$S$6&gt;$W$4),"2 strokes",AND(COUNTIF($C110,"*tee comp"),$G110&gt;$U$3,$H110-$M110+$S$6&gt;$U$4),"1 stroke",TRUE,""),"")</f>
        <v/>
      </c>
      <c r="O110" s="5" t="str">
        <f>IF(N110&lt;&gt;"",B110,"")</f>
        <v/>
      </c>
      <c r="P110" s="12" t="str">
        <f>IF(N110&lt;&gt;"",D110,"")</f>
        <v/>
      </c>
    </row>
    <row r="111" spans="1:16" ht="15.75">
      <c r="A111" s="20"/>
      <c r="B111" s="21"/>
      <c r="C111" s="21"/>
      <c r="D111" s="22"/>
      <c r="E111" s="21"/>
      <c r="F111" s="23"/>
      <c r="G111" s="11" t="str">
        <f>IF(ISBLANK(F111),"",_xlfn.MINIFS(J:J,C:C,C111,D:D,D111))</f>
        <v/>
      </c>
      <c r="H111" s="11" t="str">
        <f>IFERROR(IF(A111="","",IF(OR(A111&lt;&gt;A110,C111&lt;&gt;C110),0, IF(AND(ABS(K111-K110) = 0,D111=D110),H110,ABS(K111-K110)))),"")</f>
        <v/>
      </c>
      <c r="I111" s="11" t="str" cm="1">
        <f t="array" ref="I111">_xlfn.IFS(E111="","",RIGHT(E111,2) = "PM",LEFT(E111,5)*1,TRUE,E111*1)</f>
        <v/>
      </c>
      <c r="J111" s="11" t="str">
        <f>IF(ISBLANK(F111),"",F111*1)</f>
        <v/>
      </c>
      <c r="K111" s="11" t="str" cm="1">
        <f t="array" ref="K111">_xlfn.IFS(_xlfn.MINIFS(I:I,C:C,C111,D:D,D111,A:A,A111)=TIME(0,0,0),"",TRUE,_xlfn.MINIFS(I:I,C:C,C111,D:D,D111,A:A,A111))</f>
        <v/>
      </c>
      <c r="L111" s="11" t="str" cm="1">
        <f t="array" ref="L111">_xlfn.IFS(_xlfn.MAXIFS(I:I,C:C,C111,D:D,D111,A:A,A111)=TIME(0,0,0),"",TRUE,_xlfn.MAXIFS(I:I,C:C,C111,D:D,D111,A:A,A111))</f>
        <v/>
      </c>
      <c r="M111" s="11" t="str">
        <f>IF(ISBLANK(F111),"",IF(OR(A111&lt;&gt;A110,C111&lt;&gt;C110),0,IF((D111*1)-(D110*1)=0,M110,(D111*1)-(D110*1))))</f>
        <v/>
      </c>
      <c r="N111" s="11" t="str" cm="1">
        <f t="array" ref="N111">IFERROR(_xlfn.IFS(AND(COUNTIF($C111,"*9 hole comp"),$G111&gt;$W$2,$H111-$M111+$S$6&gt;$W$4),"2 strokes",AND(COUNTIF($C111,"*9 hole comp"),$G111&gt;$U$2,$H111-$M111+$S$6&gt;$U$4),"1 stroke",AND(COUNTIF($C111,"*tee comp"),$G111&gt;$W$3,$H111-$M111+$S$6&gt;$W$4),"2 strokes",AND(COUNTIF($C111,"*tee comp"),$G111&gt;$U$3,$H111-$M111+$S$6&gt;$U$4),"1 stroke",TRUE,""),"")</f>
        <v/>
      </c>
      <c r="O111" s="5" t="str">
        <f>IF(N111&lt;&gt;"",B111,"")</f>
        <v/>
      </c>
      <c r="P111" s="12" t="str">
        <f>IF(N111&lt;&gt;"",D111,"")</f>
        <v/>
      </c>
    </row>
    <row r="112" spans="1:16" ht="15.75">
      <c r="A112" s="20"/>
      <c r="B112" s="21"/>
      <c r="C112" s="21"/>
      <c r="D112" s="22"/>
      <c r="E112" s="21"/>
      <c r="F112" s="23"/>
      <c r="G112" s="11" t="str">
        <f>IF(ISBLANK(F112),"",_xlfn.MINIFS(J:J,C:C,C112,D:D,D112))</f>
        <v/>
      </c>
      <c r="H112" s="11" t="str">
        <f>IFERROR(IF(A112="","",IF(OR(A112&lt;&gt;A111,C112&lt;&gt;C111),0, IF(AND(ABS(K112-K111) = 0,D112=D111),H111,ABS(K112-K111)))),"")</f>
        <v/>
      </c>
      <c r="I112" s="11" t="str" cm="1">
        <f t="array" ref="I112">_xlfn.IFS(E112="","",RIGHT(E112,2) = "PM",LEFT(E112,5)*1,TRUE,E112*1)</f>
        <v/>
      </c>
      <c r="J112" s="11" t="str">
        <f>IF(ISBLANK(F112),"",F112*1)</f>
        <v/>
      </c>
      <c r="K112" s="11" t="str" cm="1">
        <f t="array" ref="K112">_xlfn.IFS(_xlfn.MINIFS(I:I,C:C,C112,D:D,D112,A:A,A112)=TIME(0,0,0),"",TRUE,_xlfn.MINIFS(I:I,C:C,C112,D:D,D112,A:A,A112))</f>
        <v/>
      </c>
      <c r="L112" s="11" t="str" cm="1">
        <f t="array" ref="L112">_xlfn.IFS(_xlfn.MAXIFS(I:I,C:C,C112,D:D,D112,A:A,A112)=TIME(0,0,0),"",TRUE,_xlfn.MAXIFS(I:I,C:C,C112,D:D,D112,A:A,A112))</f>
        <v/>
      </c>
      <c r="M112" s="11" t="str">
        <f>IF(ISBLANK(F112),"",IF(OR(A112&lt;&gt;A111,C112&lt;&gt;C111),0,IF((D112*1)-(D111*1)=0,M111,(D112*1)-(D111*1))))</f>
        <v/>
      </c>
      <c r="N112" s="11" t="str" cm="1">
        <f t="array" ref="N112">IFERROR(_xlfn.IFS(AND(COUNTIF($C112,"*9 hole comp"),$G112&gt;$W$2,$H112-$M112+$S$6&gt;$W$4),"2 strokes",AND(COUNTIF($C112,"*9 hole comp"),$G112&gt;$U$2,$H112-$M112+$S$6&gt;$U$4),"1 stroke",AND(COUNTIF($C112,"*tee comp"),$G112&gt;$W$3,$H112-$M112+$S$6&gt;$W$4),"2 strokes",AND(COUNTIF($C112,"*tee comp"),$G112&gt;$U$3,$H112-$M112+$S$6&gt;$U$4),"1 stroke",TRUE,""),"")</f>
        <v/>
      </c>
      <c r="O112" s="5" t="str">
        <f>IF(N112&lt;&gt;"",B112,"")</f>
        <v/>
      </c>
      <c r="P112" s="12" t="str">
        <f>IF(N112&lt;&gt;"",D112,"")</f>
        <v/>
      </c>
    </row>
    <row r="113" spans="1:16" ht="15.75">
      <c r="A113" s="20"/>
      <c r="B113" s="21"/>
      <c r="C113" s="21"/>
      <c r="D113" s="22"/>
      <c r="E113" s="21"/>
      <c r="F113" s="23"/>
      <c r="G113" s="11" t="str">
        <f>IF(ISBLANK(F113),"",_xlfn.MINIFS(J:J,C:C,C113,D:D,D113))</f>
        <v/>
      </c>
      <c r="H113" s="11" t="str">
        <f>IFERROR(IF(A113="","",IF(OR(A113&lt;&gt;A112,C113&lt;&gt;C112),0, IF(AND(ABS(K113-K112) = 0,D113=D112),H112,ABS(K113-K112)))),"")</f>
        <v/>
      </c>
      <c r="I113" s="11" t="str" cm="1">
        <f t="array" ref="I113">_xlfn.IFS(E113="","",RIGHT(E113,2) = "PM",LEFT(E113,5)*1,TRUE,E113*1)</f>
        <v/>
      </c>
      <c r="J113" s="11" t="str">
        <f>IF(ISBLANK(F113),"",F113*1)</f>
        <v/>
      </c>
      <c r="K113" s="11" t="str" cm="1">
        <f t="array" ref="K113">_xlfn.IFS(_xlfn.MINIFS(I:I,C:C,C113,D:D,D113,A:A,A113)=TIME(0,0,0),"",TRUE,_xlfn.MINIFS(I:I,C:C,C113,D:D,D113,A:A,A113))</f>
        <v/>
      </c>
      <c r="L113" s="11" t="str" cm="1">
        <f t="array" ref="L113">_xlfn.IFS(_xlfn.MAXIFS(I:I,C:C,C113,D:D,D113,A:A,A113)=TIME(0,0,0),"",TRUE,_xlfn.MAXIFS(I:I,C:C,C113,D:D,D113,A:A,A113))</f>
        <v/>
      </c>
      <c r="M113" s="11" t="str">
        <f>IF(ISBLANK(F113),"",IF(OR(A113&lt;&gt;A112,C113&lt;&gt;C112),0,IF((D113*1)-(D112*1)=0,M112,(D113*1)-(D112*1))))</f>
        <v/>
      </c>
      <c r="N113" s="11" t="str" cm="1">
        <f t="array" ref="N113">IFERROR(_xlfn.IFS(AND(COUNTIF($C113,"*9 hole comp"),$G113&gt;$W$2,$H113-$M113+$S$6&gt;$W$4),"2 strokes",AND(COUNTIF($C113,"*9 hole comp"),$G113&gt;$U$2,$H113-$M113+$S$6&gt;$U$4),"1 stroke",AND(COUNTIF($C113,"*tee comp"),$G113&gt;$W$3,$H113-$M113+$S$6&gt;$W$4),"2 strokes",AND(COUNTIF($C113,"*tee comp"),$G113&gt;$U$3,$H113-$M113+$S$6&gt;$U$4),"1 stroke",TRUE,""),"")</f>
        <v/>
      </c>
      <c r="O113" s="5" t="str">
        <f>IF(N113&lt;&gt;"",B113,"")</f>
        <v/>
      </c>
      <c r="P113" s="12" t="str">
        <f>IF(N113&lt;&gt;"",D113,"")</f>
        <v/>
      </c>
    </row>
    <row r="114" spans="1:16" ht="15.75">
      <c r="A114" s="20"/>
      <c r="B114" s="21"/>
      <c r="C114" s="21"/>
      <c r="D114" s="22"/>
      <c r="E114" s="21"/>
      <c r="F114" s="23"/>
      <c r="G114" s="11" t="str">
        <f>IF(ISBLANK(F114),"",_xlfn.MINIFS(J:J,C:C,C114,D:D,D114))</f>
        <v/>
      </c>
      <c r="H114" s="11" t="str">
        <f>IFERROR(IF(A114="","",IF(OR(A114&lt;&gt;A113,C114&lt;&gt;C113),0, IF(AND(ABS(K114-K113) = 0,D114=D113),H113,ABS(K114-K113)))),"")</f>
        <v/>
      </c>
      <c r="I114" s="11" t="str" cm="1">
        <f t="array" ref="I114">_xlfn.IFS(E114="","",RIGHT(E114,2) = "PM",LEFT(E114,5)*1,TRUE,E114*1)</f>
        <v/>
      </c>
      <c r="J114" s="11" t="str">
        <f>IF(ISBLANK(F114),"",F114*1)</f>
        <v/>
      </c>
      <c r="K114" s="11" t="str" cm="1">
        <f t="array" ref="K114">_xlfn.IFS(_xlfn.MINIFS(I:I,C:C,C114,D:D,D114,A:A,A114)=TIME(0,0,0),"",TRUE,_xlfn.MINIFS(I:I,C:C,C114,D:D,D114,A:A,A114))</f>
        <v/>
      </c>
      <c r="L114" s="11" t="str" cm="1">
        <f t="array" ref="L114">_xlfn.IFS(_xlfn.MAXIFS(I:I,C:C,C114,D:D,D114,A:A,A114)=TIME(0,0,0),"",TRUE,_xlfn.MAXIFS(I:I,C:C,C114,D:D,D114,A:A,A114))</f>
        <v/>
      </c>
      <c r="M114" s="11" t="str">
        <f>IF(ISBLANK(F114),"",IF(OR(A114&lt;&gt;A113,C114&lt;&gt;C113),0,IF((D114*1)-(D113*1)=0,M113,(D114*1)-(D113*1))))</f>
        <v/>
      </c>
      <c r="N114" s="11" t="str" cm="1">
        <f t="array" ref="N114">IFERROR(_xlfn.IFS(AND(COUNTIF($C114,"*9 hole comp"),$G114&gt;$W$2,$H114-$M114+$S$6&gt;$W$4),"2 strokes",AND(COUNTIF($C114,"*9 hole comp"),$G114&gt;$U$2,$H114-$M114+$S$6&gt;$U$4),"1 stroke",AND(COUNTIF($C114,"*tee comp"),$G114&gt;$W$3,$H114-$M114+$S$6&gt;$W$4),"2 strokes",AND(COUNTIF($C114,"*tee comp"),$G114&gt;$U$3,$H114-$M114+$S$6&gt;$U$4),"1 stroke",TRUE,""),"")</f>
        <v/>
      </c>
      <c r="O114" s="5" t="str">
        <f>IF(N114&lt;&gt;"",B114,"")</f>
        <v/>
      </c>
      <c r="P114" s="12" t="str">
        <f>IF(N114&lt;&gt;"",D114,"")</f>
        <v/>
      </c>
    </row>
    <row r="115" spans="1:16" ht="15.75">
      <c r="A115" s="20"/>
      <c r="B115" s="21"/>
      <c r="C115" s="21"/>
      <c r="D115" s="22"/>
      <c r="E115" s="21"/>
      <c r="F115" s="23"/>
      <c r="G115" s="11" t="str">
        <f>IF(ISBLANK(F115),"",_xlfn.MINIFS(J:J,C:C,C115,D:D,D115))</f>
        <v/>
      </c>
      <c r="H115" s="11" t="str">
        <f>IFERROR(IF(A115="","",IF(OR(A115&lt;&gt;A114,C115&lt;&gt;C114),0, IF(AND(ABS(K115-K114) = 0,D115=D114),H114,ABS(K115-K114)))),"")</f>
        <v/>
      </c>
      <c r="I115" s="11" t="str" cm="1">
        <f t="array" ref="I115">_xlfn.IFS(E115="","",RIGHT(E115,2) = "PM",LEFT(E115,5)*1,TRUE,E115*1)</f>
        <v/>
      </c>
      <c r="J115" s="11" t="str">
        <f>IF(ISBLANK(F115),"",F115*1)</f>
        <v/>
      </c>
      <c r="K115" s="11" t="str" cm="1">
        <f t="array" ref="K115">_xlfn.IFS(_xlfn.MINIFS(I:I,C:C,C115,D:D,D115,A:A,A115)=TIME(0,0,0),"",TRUE,_xlfn.MINIFS(I:I,C:C,C115,D:D,D115,A:A,A115))</f>
        <v/>
      </c>
      <c r="L115" s="11" t="str" cm="1">
        <f t="array" ref="L115">_xlfn.IFS(_xlfn.MAXIFS(I:I,C:C,C115,D:D,D115,A:A,A115)=TIME(0,0,0),"",TRUE,_xlfn.MAXIFS(I:I,C:C,C115,D:D,D115,A:A,A115))</f>
        <v/>
      </c>
      <c r="M115" s="11" t="str">
        <f>IF(ISBLANK(F115),"",IF(OR(A115&lt;&gt;A114,C115&lt;&gt;C114),0,IF((D115*1)-(D114*1)=0,M114,(D115*1)-(D114*1))))</f>
        <v/>
      </c>
      <c r="N115" s="11" t="str" cm="1">
        <f t="array" ref="N115">IFERROR(_xlfn.IFS(AND(COUNTIF($C115,"*9 hole comp"),$G115&gt;$W$2,$H115-$M115+$S$6&gt;$W$4),"2 strokes",AND(COUNTIF($C115,"*9 hole comp"),$G115&gt;$U$2,$H115-$M115+$S$6&gt;$U$4),"1 stroke",AND(COUNTIF($C115,"*tee comp"),$G115&gt;$W$3,$H115-$M115+$S$6&gt;$W$4),"2 strokes",AND(COUNTIF($C115,"*tee comp"),$G115&gt;$U$3,$H115-$M115+$S$6&gt;$U$4),"1 stroke",TRUE,""),"")</f>
        <v/>
      </c>
      <c r="O115" s="5" t="str">
        <f>IF(N115&lt;&gt;"",B115,"")</f>
        <v/>
      </c>
      <c r="P115" s="12" t="str">
        <f>IF(N115&lt;&gt;"",D115,"")</f>
        <v/>
      </c>
    </row>
    <row r="116" spans="1:16" ht="15.75">
      <c r="A116" s="20"/>
      <c r="B116" s="21"/>
      <c r="C116" s="21"/>
      <c r="D116" s="22"/>
      <c r="E116" s="21"/>
      <c r="F116" s="23"/>
      <c r="G116" s="11" t="str">
        <f>IF(ISBLANK(F116),"",_xlfn.MINIFS(J:J,C:C,C116,D:D,D116))</f>
        <v/>
      </c>
      <c r="H116" s="11" t="str">
        <f>IFERROR(IF(A116="","",IF(OR(A116&lt;&gt;A115,C116&lt;&gt;C115),0, IF(AND(ABS(K116-K115) = 0,D116=D115),H115,ABS(K116-K115)))),"")</f>
        <v/>
      </c>
      <c r="I116" s="11" t="str" cm="1">
        <f t="array" ref="I116">_xlfn.IFS(E116="","",RIGHT(E116,2) = "PM",LEFT(E116,5)*1,TRUE,E116*1)</f>
        <v/>
      </c>
      <c r="J116" s="11" t="str">
        <f>IF(ISBLANK(F116),"",F116*1)</f>
        <v/>
      </c>
      <c r="K116" s="11" t="str" cm="1">
        <f t="array" ref="K116">_xlfn.IFS(_xlfn.MINIFS(I:I,C:C,C116,D:D,D116,A:A,A116)=TIME(0,0,0),"",TRUE,_xlfn.MINIFS(I:I,C:C,C116,D:D,D116,A:A,A116))</f>
        <v/>
      </c>
      <c r="L116" s="11" t="str" cm="1">
        <f t="array" ref="L116">_xlfn.IFS(_xlfn.MAXIFS(I:I,C:C,C116,D:D,D116,A:A,A116)=TIME(0,0,0),"",TRUE,_xlfn.MAXIFS(I:I,C:C,C116,D:D,D116,A:A,A116))</f>
        <v/>
      </c>
      <c r="M116" s="11" t="str">
        <f>IF(ISBLANK(F116),"",IF(OR(A116&lt;&gt;A115,C116&lt;&gt;C115),0,IF((D116*1)-(D115*1)=0,M115,(D116*1)-(D115*1))))</f>
        <v/>
      </c>
      <c r="N116" s="11" t="str" cm="1">
        <f t="array" ref="N116">IFERROR(_xlfn.IFS(AND(COUNTIF($C116,"*9 hole comp"),$G116&gt;$W$2,$H116-$M116+$S$6&gt;$W$4),"2 strokes",AND(COUNTIF($C116,"*9 hole comp"),$G116&gt;$U$2,$H116-$M116+$S$6&gt;$U$4),"1 stroke",AND(COUNTIF($C116,"*tee comp"),$G116&gt;$W$3,$H116-$M116+$S$6&gt;$W$4),"2 strokes",AND(COUNTIF($C116,"*tee comp"),$G116&gt;$U$3,$H116-$M116+$S$6&gt;$U$4),"1 stroke",TRUE,""),"")</f>
        <v/>
      </c>
      <c r="O116" s="5" t="str">
        <f>IF(N116&lt;&gt;"",B116,"")</f>
        <v/>
      </c>
      <c r="P116" s="12" t="str">
        <f>IF(N116&lt;&gt;"",D116,"")</f>
        <v/>
      </c>
    </row>
    <row r="117" spans="1:16" ht="15.75">
      <c r="A117" s="20"/>
      <c r="B117" s="21"/>
      <c r="C117" s="21"/>
      <c r="D117" s="22"/>
      <c r="E117" s="21"/>
      <c r="F117" s="23"/>
      <c r="G117" s="11" t="str">
        <f>IF(ISBLANK(F117),"",_xlfn.MINIFS(J:J,C:C,C117,D:D,D117))</f>
        <v/>
      </c>
      <c r="H117" s="11" t="str">
        <f>IFERROR(IF(A117="","",IF(OR(A117&lt;&gt;A116,C117&lt;&gt;C116),0, IF(AND(ABS(K117-K116) = 0,D117=D116),H116,ABS(K117-K116)))),"")</f>
        <v/>
      </c>
      <c r="I117" s="11" t="str" cm="1">
        <f t="array" ref="I117">_xlfn.IFS(E117="","",RIGHT(E117,2) = "PM",LEFT(E117,5)*1,TRUE,E117*1)</f>
        <v/>
      </c>
      <c r="J117" s="11" t="str">
        <f>IF(ISBLANK(F117),"",F117*1)</f>
        <v/>
      </c>
      <c r="K117" s="11" t="str" cm="1">
        <f t="array" ref="K117">_xlfn.IFS(_xlfn.MINIFS(I:I,C:C,C117,D:D,D117,A:A,A117)=TIME(0,0,0),"",TRUE,_xlfn.MINIFS(I:I,C:C,C117,D:D,D117,A:A,A117))</f>
        <v/>
      </c>
      <c r="L117" s="11" t="str" cm="1">
        <f t="array" ref="L117">_xlfn.IFS(_xlfn.MAXIFS(I:I,C:C,C117,D:D,D117,A:A,A117)=TIME(0,0,0),"",TRUE,_xlfn.MAXIFS(I:I,C:C,C117,D:D,D117,A:A,A117))</f>
        <v/>
      </c>
      <c r="M117" s="11" t="str">
        <f>IF(ISBLANK(F117),"",IF(OR(A117&lt;&gt;A116,C117&lt;&gt;C116),0,IF((D117*1)-(D116*1)=0,M116,(D117*1)-(D116*1))))</f>
        <v/>
      </c>
      <c r="N117" s="11" t="str" cm="1">
        <f t="array" ref="N117">IFERROR(_xlfn.IFS(AND(COUNTIF($C117,"*9 hole comp"),$G117&gt;$W$2,$H117-$M117+$S$6&gt;$W$4),"2 strokes",AND(COUNTIF($C117,"*9 hole comp"),$G117&gt;$U$2,$H117-$M117+$S$6&gt;$U$4),"1 stroke",AND(COUNTIF($C117,"*tee comp"),$G117&gt;$W$3,$H117-$M117+$S$6&gt;$W$4),"2 strokes",AND(COUNTIF($C117,"*tee comp"),$G117&gt;$U$3,$H117-$M117+$S$6&gt;$U$4),"1 stroke",TRUE,""),"")</f>
        <v/>
      </c>
      <c r="O117" s="5" t="str">
        <f>IF(N117&lt;&gt;"",B117,"")</f>
        <v/>
      </c>
      <c r="P117" s="12" t="str">
        <f>IF(N117&lt;&gt;"",D117,"")</f>
        <v/>
      </c>
    </row>
    <row r="118" spans="1:16" ht="15.75">
      <c r="A118" s="20"/>
      <c r="B118" s="21"/>
      <c r="C118" s="21"/>
      <c r="D118" s="22"/>
      <c r="E118" s="21"/>
      <c r="F118" s="23"/>
      <c r="G118" s="11" t="str">
        <f>IF(ISBLANK(F118),"",_xlfn.MINIFS(J:J,C:C,C118,D:D,D118))</f>
        <v/>
      </c>
      <c r="H118" s="11" t="str">
        <f>IFERROR(IF(A118="","",IF(OR(A118&lt;&gt;A117,C118&lt;&gt;C117),0, IF(AND(ABS(K118-K117) = 0,D118=D117),H117,ABS(K118-K117)))),"")</f>
        <v/>
      </c>
      <c r="I118" s="11" t="str" cm="1">
        <f t="array" ref="I118">_xlfn.IFS(E118="","",RIGHT(E118,2) = "PM",LEFT(E118,5)*1,TRUE,E118*1)</f>
        <v/>
      </c>
      <c r="J118" s="11" t="str">
        <f>IF(ISBLANK(F118),"",F118*1)</f>
        <v/>
      </c>
      <c r="K118" s="11" t="str" cm="1">
        <f t="array" ref="K118">_xlfn.IFS(_xlfn.MINIFS(I:I,C:C,C118,D:D,D118,A:A,A118)=TIME(0,0,0),"",TRUE,_xlfn.MINIFS(I:I,C:C,C118,D:D,D118,A:A,A118))</f>
        <v/>
      </c>
      <c r="L118" s="11" t="str" cm="1">
        <f t="array" ref="L118">_xlfn.IFS(_xlfn.MAXIFS(I:I,C:C,C118,D:D,D118,A:A,A118)=TIME(0,0,0),"",TRUE,_xlfn.MAXIFS(I:I,C:C,C118,D:D,D118,A:A,A118))</f>
        <v/>
      </c>
      <c r="M118" s="11" t="str">
        <f>IF(ISBLANK(F118),"",IF(OR(A118&lt;&gt;A117,C118&lt;&gt;C117),0,IF((D118*1)-(D117*1)=0,M117,(D118*1)-(D117*1))))</f>
        <v/>
      </c>
      <c r="N118" s="11" t="str" cm="1">
        <f t="array" ref="N118">IFERROR(_xlfn.IFS(AND(COUNTIF($C118,"*9 hole comp"),$G118&gt;$W$2,$H118-$M118+$S$6&gt;$W$4),"2 strokes",AND(COUNTIF($C118,"*9 hole comp"),$G118&gt;$U$2,$H118-$M118+$S$6&gt;$U$4),"1 stroke",AND(COUNTIF($C118,"*tee comp"),$G118&gt;$W$3,$H118-$M118+$S$6&gt;$W$4),"2 strokes",AND(COUNTIF($C118,"*tee comp"),$G118&gt;$U$3,$H118-$M118+$S$6&gt;$U$4),"1 stroke",TRUE,""),"")</f>
        <v/>
      </c>
      <c r="O118" s="5" t="str">
        <f>IF(N118&lt;&gt;"",B118,"")</f>
        <v/>
      </c>
      <c r="P118" s="12" t="str">
        <f>IF(N118&lt;&gt;"",D118,"")</f>
        <v/>
      </c>
    </row>
    <row r="119" spans="1:16" ht="15.75">
      <c r="A119" s="20"/>
      <c r="B119" s="21"/>
      <c r="C119" s="21"/>
      <c r="D119" s="22"/>
      <c r="E119" s="21"/>
      <c r="F119" s="23"/>
      <c r="G119" s="11" t="str">
        <f>IF(ISBLANK(F119),"",_xlfn.MINIFS(J:J,C:C,C119,D:D,D119))</f>
        <v/>
      </c>
      <c r="H119" s="11" t="str">
        <f>IFERROR(IF(A119="","",IF(OR(A119&lt;&gt;A118,C119&lt;&gt;C118),0, IF(AND(ABS(K119-K118) = 0,D119=D118),H118,ABS(K119-K118)))),"")</f>
        <v/>
      </c>
      <c r="I119" s="11" t="str" cm="1">
        <f t="array" ref="I119">_xlfn.IFS(E119="","",RIGHT(E119,2) = "PM",LEFT(E119,5)*1,TRUE,E119*1)</f>
        <v/>
      </c>
      <c r="J119" s="11" t="str">
        <f>IF(ISBLANK(F119),"",F119*1)</f>
        <v/>
      </c>
      <c r="K119" s="11" t="str" cm="1">
        <f t="array" ref="K119">_xlfn.IFS(_xlfn.MINIFS(I:I,C:C,C119,D:D,D119,A:A,A119)=TIME(0,0,0),"",TRUE,_xlfn.MINIFS(I:I,C:C,C119,D:D,D119,A:A,A119))</f>
        <v/>
      </c>
      <c r="L119" s="11" t="str" cm="1">
        <f t="array" ref="L119">_xlfn.IFS(_xlfn.MAXIFS(I:I,C:C,C119,D:D,D119,A:A,A119)=TIME(0,0,0),"",TRUE,_xlfn.MAXIFS(I:I,C:C,C119,D:D,D119,A:A,A119))</f>
        <v/>
      </c>
      <c r="M119" s="11" t="str">
        <f>IF(ISBLANK(F119),"",IF(OR(A119&lt;&gt;A118,C119&lt;&gt;C118),0,IF((D119*1)-(D118*1)=0,M118,(D119*1)-(D118*1))))</f>
        <v/>
      </c>
      <c r="N119" s="11" t="str" cm="1">
        <f t="array" ref="N119">IFERROR(_xlfn.IFS(AND(COUNTIF($C119,"*9 hole comp"),$G119&gt;$W$2,$H119-$M119+$S$6&gt;$W$4),"2 strokes",AND(COUNTIF($C119,"*9 hole comp"),$G119&gt;$U$2,$H119-$M119+$S$6&gt;$U$4),"1 stroke",AND(COUNTIF($C119,"*tee comp"),$G119&gt;$W$3,$H119-$M119+$S$6&gt;$W$4),"2 strokes",AND(COUNTIF($C119,"*tee comp"),$G119&gt;$U$3,$H119-$M119+$S$6&gt;$U$4),"1 stroke",TRUE,""),"")</f>
        <v/>
      </c>
      <c r="O119" s="5" t="str">
        <f>IF(N119&lt;&gt;"",B119,"")</f>
        <v/>
      </c>
      <c r="P119" s="12" t="str">
        <f>IF(N119&lt;&gt;"",D119,"")</f>
        <v/>
      </c>
    </row>
    <row r="120" spans="1:16" ht="15.75">
      <c r="A120" s="20"/>
      <c r="B120" s="21"/>
      <c r="C120" s="21"/>
      <c r="D120" s="22"/>
      <c r="E120" s="21"/>
      <c r="F120" s="23"/>
      <c r="G120" s="11" t="str">
        <f>IF(ISBLANK(F120),"",_xlfn.MINIFS(J:J,C:C,C120,D:D,D120))</f>
        <v/>
      </c>
      <c r="H120" s="11" t="str">
        <f>IFERROR(IF(A120="","",IF(OR(A120&lt;&gt;A119,C120&lt;&gt;C119),0, IF(AND(ABS(K120-K119) = 0,D120=D119),H119,ABS(K120-K119)))),"")</f>
        <v/>
      </c>
      <c r="I120" s="11" t="str" cm="1">
        <f t="array" ref="I120">_xlfn.IFS(E120="","",RIGHT(E120,2) = "PM",LEFT(E120,5)*1,TRUE,E120*1)</f>
        <v/>
      </c>
      <c r="J120" s="11" t="str">
        <f>IF(ISBLANK(F120),"",F120*1)</f>
        <v/>
      </c>
      <c r="K120" s="11" t="str" cm="1">
        <f t="array" ref="K120">_xlfn.IFS(_xlfn.MINIFS(I:I,C:C,C120,D:D,D120,A:A,A120)=TIME(0,0,0),"",TRUE,_xlfn.MINIFS(I:I,C:C,C120,D:D,D120,A:A,A120))</f>
        <v/>
      </c>
      <c r="L120" s="11" t="str" cm="1">
        <f t="array" ref="L120">_xlfn.IFS(_xlfn.MAXIFS(I:I,C:C,C120,D:D,D120,A:A,A120)=TIME(0,0,0),"",TRUE,_xlfn.MAXIFS(I:I,C:C,C120,D:D,D120,A:A,A120))</f>
        <v/>
      </c>
      <c r="M120" s="11" t="str">
        <f>IF(ISBLANK(F120),"",IF(OR(A120&lt;&gt;A119,C120&lt;&gt;C119),0,IF((D120*1)-(D119*1)=0,M119,(D120*1)-(D119*1))))</f>
        <v/>
      </c>
      <c r="N120" s="11" t="str" cm="1">
        <f t="array" ref="N120">IFERROR(_xlfn.IFS(AND(COUNTIF($C120,"*9 hole comp"),$G120&gt;$W$2,$H120-$M120+$S$6&gt;$W$4),"2 strokes",AND(COUNTIF($C120,"*9 hole comp"),$G120&gt;$U$2,$H120-$M120+$S$6&gt;$U$4),"1 stroke",AND(COUNTIF($C120,"*tee comp"),$G120&gt;$W$3,$H120-$M120+$S$6&gt;$W$4),"2 strokes",AND(COUNTIF($C120,"*tee comp"),$G120&gt;$U$3,$H120-$M120+$S$6&gt;$U$4),"1 stroke",TRUE,""),"")</f>
        <v/>
      </c>
      <c r="O120" s="5" t="str">
        <f>IF(N120&lt;&gt;"",B120,"")</f>
        <v/>
      </c>
      <c r="P120" s="12" t="str">
        <f>IF(N120&lt;&gt;"",D120,"")</f>
        <v/>
      </c>
    </row>
    <row r="121" spans="1:16" ht="15.75">
      <c r="A121" s="20"/>
      <c r="B121" s="21"/>
      <c r="C121" s="21"/>
      <c r="D121" s="22"/>
      <c r="E121" s="21"/>
      <c r="F121" s="23"/>
      <c r="G121" s="11" t="str">
        <f>IF(ISBLANK(F121),"",_xlfn.MINIFS(J:J,C:C,C121,D:D,D121))</f>
        <v/>
      </c>
      <c r="H121" s="11" t="str">
        <f>IFERROR(IF(A121="","",IF(OR(A121&lt;&gt;A120,C121&lt;&gt;C120),0, IF(AND(ABS(K121-K120) = 0,D121=D120),H120,ABS(K121-K120)))),"")</f>
        <v/>
      </c>
      <c r="I121" s="11" t="str" cm="1">
        <f t="array" ref="I121">_xlfn.IFS(E121="","",RIGHT(E121,2) = "PM",LEFT(E121,5)*1,TRUE,E121*1)</f>
        <v/>
      </c>
      <c r="J121" s="11" t="str">
        <f>IF(ISBLANK(F121),"",F121*1)</f>
        <v/>
      </c>
      <c r="K121" s="11" t="str" cm="1">
        <f t="array" ref="K121">_xlfn.IFS(_xlfn.MINIFS(I:I,C:C,C121,D:D,D121,A:A,A121)=TIME(0,0,0),"",TRUE,_xlfn.MINIFS(I:I,C:C,C121,D:D,D121,A:A,A121))</f>
        <v/>
      </c>
      <c r="L121" s="11" t="str" cm="1">
        <f t="array" ref="L121">_xlfn.IFS(_xlfn.MAXIFS(I:I,C:C,C121,D:D,D121,A:A,A121)=TIME(0,0,0),"",TRUE,_xlfn.MAXIFS(I:I,C:C,C121,D:D,D121,A:A,A121))</f>
        <v/>
      </c>
      <c r="M121" s="11" t="str">
        <f>IF(ISBLANK(F121),"",IF(OR(A121&lt;&gt;A120,C121&lt;&gt;C120),0,IF((D121*1)-(D120*1)=0,M120,(D121*1)-(D120*1))))</f>
        <v/>
      </c>
      <c r="N121" s="11" t="str" cm="1">
        <f t="array" ref="N121">IFERROR(_xlfn.IFS(AND(COUNTIF($C121,"*9 hole comp"),$G121&gt;$W$2,$H121-$M121+$S$6&gt;$W$4),"2 strokes",AND(COUNTIF($C121,"*9 hole comp"),$G121&gt;$U$2,$H121-$M121+$S$6&gt;$U$4),"1 stroke",AND(COUNTIF($C121,"*tee comp"),$G121&gt;$W$3,$H121-$M121+$S$6&gt;$W$4),"2 strokes",AND(COUNTIF($C121,"*tee comp"),$G121&gt;$U$3,$H121-$M121+$S$6&gt;$U$4),"1 stroke",TRUE,""),"")</f>
        <v/>
      </c>
      <c r="O121" s="5" t="str">
        <f>IF(N121&lt;&gt;"",B121,"")</f>
        <v/>
      </c>
      <c r="P121" s="12" t="str">
        <f>IF(N121&lt;&gt;"",D121,"")</f>
        <v/>
      </c>
    </row>
    <row r="122" spans="1:16" ht="15.75">
      <c r="A122" s="20"/>
      <c r="B122" s="21"/>
      <c r="C122" s="21"/>
      <c r="D122" s="22"/>
      <c r="E122" s="21"/>
      <c r="F122" s="23"/>
      <c r="G122" s="11" t="str">
        <f>IF(ISBLANK(F122),"",_xlfn.MINIFS(J:J,C:C,C122,D:D,D122))</f>
        <v/>
      </c>
      <c r="H122" s="11" t="str">
        <f>IFERROR(IF(A122="","",IF(OR(A122&lt;&gt;A121,C122&lt;&gt;C121),0, IF(AND(ABS(K122-K121) = 0,D122=D121),H121,ABS(K122-K121)))),"")</f>
        <v/>
      </c>
      <c r="I122" s="11" t="str" cm="1">
        <f t="array" ref="I122">_xlfn.IFS(E122="","",RIGHT(E122,2) = "PM",LEFT(E122,5)*1,TRUE,E122*1)</f>
        <v/>
      </c>
      <c r="J122" s="11" t="str">
        <f>IF(ISBLANK(F122),"",F122*1)</f>
        <v/>
      </c>
      <c r="K122" s="11" t="str" cm="1">
        <f t="array" ref="K122">_xlfn.IFS(_xlfn.MINIFS(I:I,C:C,C122,D:D,D122,A:A,A122)=TIME(0,0,0),"",TRUE,_xlfn.MINIFS(I:I,C:C,C122,D:D,D122,A:A,A122))</f>
        <v/>
      </c>
      <c r="L122" s="11" t="str" cm="1">
        <f t="array" ref="L122">_xlfn.IFS(_xlfn.MAXIFS(I:I,C:C,C122,D:D,D122,A:A,A122)=TIME(0,0,0),"",TRUE,_xlfn.MAXIFS(I:I,C:C,C122,D:D,D122,A:A,A122))</f>
        <v/>
      </c>
      <c r="M122" s="11" t="str">
        <f>IF(ISBLANK(F122),"",IF(OR(A122&lt;&gt;A121,C122&lt;&gt;C121),0,IF((D122*1)-(D121*1)=0,M121,(D122*1)-(D121*1))))</f>
        <v/>
      </c>
      <c r="N122" s="11" t="str" cm="1">
        <f t="array" ref="N122">IFERROR(_xlfn.IFS(AND(COUNTIF($C122,"*9 hole comp"),$G122&gt;$W$2,$H122-$M122+$S$6&gt;$W$4),"2 strokes",AND(COUNTIF($C122,"*9 hole comp"),$G122&gt;$U$2,$H122-$M122+$S$6&gt;$U$4),"1 stroke",AND(COUNTIF($C122,"*tee comp"),$G122&gt;$W$3,$H122-$M122+$S$6&gt;$W$4),"2 strokes",AND(COUNTIF($C122,"*tee comp"),$G122&gt;$U$3,$H122-$M122+$S$6&gt;$U$4),"1 stroke",TRUE,""),"")</f>
        <v/>
      </c>
      <c r="O122" s="5" t="str">
        <f>IF(N122&lt;&gt;"",B122,"")</f>
        <v/>
      </c>
      <c r="P122" s="12" t="str">
        <f>IF(N122&lt;&gt;"",D122,"")</f>
        <v/>
      </c>
    </row>
    <row r="123" spans="1:16" ht="15.75">
      <c r="A123" s="20"/>
      <c r="B123" s="21"/>
      <c r="C123" s="21"/>
      <c r="D123" s="22"/>
      <c r="E123" s="21"/>
      <c r="F123" s="23"/>
      <c r="G123" s="11" t="str">
        <f>IF(ISBLANK(F123),"",_xlfn.MINIFS(J:J,C:C,C123,D:D,D123))</f>
        <v/>
      </c>
      <c r="H123" s="11" t="str">
        <f>IFERROR(IF(A123="","",IF(OR(A123&lt;&gt;A122,C123&lt;&gt;C122),0, IF(AND(ABS(K123-K122) = 0,D123=D122),H122,ABS(K123-K122)))),"")</f>
        <v/>
      </c>
      <c r="I123" s="11" t="str" cm="1">
        <f t="array" ref="I123">_xlfn.IFS(E123="","",RIGHT(E123,2) = "PM",LEFT(E123,5)*1,TRUE,E123*1)</f>
        <v/>
      </c>
      <c r="J123" s="11" t="str">
        <f>IF(ISBLANK(F123),"",F123*1)</f>
        <v/>
      </c>
      <c r="K123" s="11" t="str" cm="1">
        <f t="array" ref="K123">_xlfn.IFS(_xlfn.MINIFS(I:I,C:C,C123,D:D,D123,A:A,A123)=TIME(0,0,0),"",TRUE,_xlfn.MINIFS(I:I,C:C,C123,D:D,D123,A:A,A123))</f>
        <v/>
      </c>
      <c r="L123" s="11" t="str" cm="1">
        <f t="array" ref="L123">_xlfn.IFS(_xlfn.MAXIFS(I:I,C:C,C123,D:D,D123,A:A,A123)=TIME(0,0,0),"",TRUE,_xlfn.MAXIFS(I:I,C:C,C123,D:D,D123,A:A,A123))</f>
        <v/>
      </c>
      <c r="M123" s="11" t="str">
        <f>IF(ISBLANK(F123),"",IF(OR(A123&lt;&gt;A122,C123&lt;&gt;C122),0,IF((D123*1)-(D122*1)=0,M122,(D123*1)-(D122*1))))</f>
        <v/>
      </c>
      <c r="N123" s="11" t="str" cm="1">
        <f t="array" ref="N123">IFERROR(_xlfn.IFS(AND(COUNTIF($C123,"*9 hole comp"),$G123&gt;$W$2,$H123-$M123+$S$6&gt;$W$4),"2 strokes",AND(COUNTIF($C123,"*9 hole comp"),$G123&gt;$U$2,$H123-$M123+$S$6&gt;$U$4),"1 stroke",AND(COUNTIF($C123,"*tee comp"),$G123&gt;$W$3,$H123-$M123+$S$6&gt;$W$4),"2 strokes",AND(COUNTIF($C123,"*tee comp"),$G123&gt;$U$3,$H123-$M123+$S$6&gt;$U$4),"1 stroke",TRUE,""),"")</f>
        <v/>
      </c>
      <c r="O123" s="5" t="str">
        <f>IF(N123&lt;&gt;"",B123,"")</f>
        <v/>
      </c>
      <c r="P123" s="12" t="str">
        <f>IF(N123&lt;&gt;"",D123,"")</f>
        <v/>
      </c>
    </row>
    <row r="124" spans="1:16" ht="15.75">
      <c r="A124" s="20"/>
      <c r="B124" s="21"/>
      <c r="C124" s="21"/>
      <c r="D124" s="22"/>
      <c r="E124" s="21"/>
      <c r="F124" s="23"/>
      <c r="G124" s="11" t="str">
        <f>IF(ISBLANK(F124),"",_xlfn.MINIFS(J:J,C:C,C124,D:D,D124))</f>
        <v/>
      </c>
      <c r="H124" s="11" t="str">
        <f>IFERROR(IF(A124="","",IF(OR(A124&lt;&gt;A123,C124&lt;&gt;C123),0, IF(AND(ABS(K124-K123) = 0,D124=D123),H123,ABS(K124-K123)))),"")</f>
        <v/>
      </c>
      <c r="I124" s="11" t="str" cm="1">
        <f t="array" ref="I124">_xlfn.IFS(E124="","",RIGHT(E124,2) = "PM",LEFT(E124,5)*1,TRUE,E124*1)</f>
        <v/>
      </c>
      <c r="J124" s="11" t="str">
        <f>IF(ISBLANK(F124),"",F124*1)</f>
        <v/>
      </c>
      <c r="K124" s="11" t="str" cm="1">
        <f t="array" ref="K124">_xlfn.IFS(_xlfn.MINIFS(I:I,C:C,C124,D:D,D124,A:A,A124)=TIME(0,0,0),"",TRUE,_xlfn.MINIFS(I:I,C:C,C124,D:D,D124,A:A,A124))</f>
        <v/>
      </c>
      <c r="L124" s="11" t="str" cm="1">
        <f t="array" ref="L124">_xlfn.IFS(_xlfn.MAXIFS(I:I,C:C,C124,D:D,D124,A:A,A124)=TIME(0,0,0),"",TRUE,_xlfn.MAXIFS(I:I,C:C,C124,D:D,D124,A:A,A124))</f>
        <v/>
      </c>
      <c r="M124" s="11" t="str">
        <f>IF(ISBLANK(F124),"",IF(OR(A124&lt;&gt;A123,C124&lt;&gt;C123),0,IF((D124*1)-(D123*1)=0,M123,(D124*1)-(D123*1))))</f>
        <v/>
      </c>
      <c r="N124" s="11" t="str" cm="1">
        <f t="array" ref="N124">IFERROR(_xlfn.IFS(AND(COUNTIF($C124,"*9 hole comp"),$G124&gt;$W$2,$H124-$M124+$S$6&gt;$W$4),"2 strokes",AND(COUNTIF($C124,"*9 hole comp"),$G124&gt;$U$2,$H124-$M124+$S$6&gt;$U$4),"1 stroke",AND(COUNTIF($C124,"*tee comp"),$G124&gt;$W$3,$H124-$M124+$S$6&gt;$W$4),"2 strokes",AND(COUNTIF($C124,"*tee comp"),$G124&gt;$U$3,$H124-$M124+$S$6&gt;$U$4),"1 stroke",TRUE,""),"")</f>
        <v/>
      </c>
      <c r="O124" s="5" t="str">
        <f>IF(N124&lt;&gt;"",B124,"")</f>
        <v/>
      </c>
      <c r="P124" s="12" t="str">
        <f>IF(N124&lt;&gt;"",D124,"")</f>
        <v/>
      </c>
    </row>
    <row r="125" spans="1:16" ht="15.75">
      <c r="A125" s="20"/>
      <c r="B125" s="21"/>
      <c r="C125" s="21"/>
      <c r="D125" s="22"/>
      <c r="E125" s="21"/>
      <c r="F125" s="23"/>
      <c r="G125" s="11" t="str">
        <f>IF(ISBLANK(F125),"",_xlfn.MINIFS(J:J,C:C,C125,D:D,D125))</f>
        <v/>
      </c>
      <c r="H125" s="11" t="str">
        <f>IFERROR(IF(A125="","",IF(OR(A125&lt;&gt;A124,C125&lt;&gt;C124),0, IF(AND(ABS(K125-K124) = 0,D125=D124),H124,ABS(K125-K124)))),"")</f>
        <v/>
      </c>
      <c r="I125" s="11" t="str" cm="1">
        <f t="array" ref="I125">_xlfn.IFS(E125="","",RIGHT(E125,2) = "PM",LEFT(E125,5)*1,TRUE,E125*1)</f>
        <v/>
      </c>
      <c r="J125" s="11" t="str">
        <f>IF(ISBLANK(F125),"",F125*1)</f>
        <v/>
      </c>
      <c r="K125" s="11" t="str" cm="1">
        <f t="array" ref="K125">_xlfn.IFS(_xlfn.MINIFS(I:I,C:C,C125,D:D,D125,A:A,A125)=TIME(0,0,0),"",TRUE,_xlfn.MINIFS(I:I,C:C,C125,D:D,D125,A:A,A125))</f>
        <v/>
      </c>
      <c r="L125" s="11" t="str" cm="1">
        <f t="array" ref="L125">_xlfn.IFS(_xlfn.MAXIFS(I:I,C:C,C125,D:D,D125,A:A,A125)=TIME(0,0,0),"",TRUE,_xlfn.MAXIFS(I:I,C:C,C125,D:D,D125,A:A,A125))</f>
        <v/>
      </c>
      <c r="M125" s="11" t="str">
        <f>IF(ISBLANK(F125),"",IF(OR(A125&lt;&gt;A124,C125&lt;&gt;C124),0,IF((D125*1)-(D124*1)=0,M124,(D125*1)-(D124*1))))</f>
        <v/>
      </c>
      <c r="N125" s="11" t="str" cm="1">
        <f t="array" ref="N125">IFERROR(_xlfn.IFS(AND(COUNTIF($C125,"*9 hole comp"),$G125&gt;$W$2,$H125-$M125+$S$6&gt;$W$4),"2 strokes",AND(COUNTIF($C125,"*9 hole comp"),$G125&gt;$U$2,$H125-$M125+$S$6&gt;$U$4),"1 stroke",AND(COUNTIF($C125,"*tee comp"),$G125&gt;$W$3,$H125-$M125+$S$6&gt;$W$4),"2 strokes",AND(COUNTIF($C125,"*tee comp"),$G125&gt;$U$3,$H125-$M125+$S$6&gt;$U$4),"1 stroke",TRUE,""),"")</f>
        <v/>
      </c>
      <c r="O125" s="5" t="str">
        <f>IF(N125&lt;&gt;"",B125,"")</f>
        <v/>
      </c>
      <c r="P125" s="12" t="str">
        <f>IF(N125&lt;&gt;"",D125,"")</f>
        <v/>
      </c>
    </row>
    <row r="126" spans="1:16" ht="15.75">
      <c r="A126" s="20"/>
      <c r="B126" s="21"/>
      <c r="C126" s="21"/>
      <c r="D126" s="22"/>
      <c r="E126" s="21"/>
      <c r="F126" s="23"/>
      <c r="G126" s="11" t="str">
        <f>IF(ISBLANK(F126),"",_xlfn.MINIFS(J:J,C:C,C126,D:D,D126))</f>
        <v/>
      </c>
      <c r="H126" s="11" t="str">
        <f>IFERROR(IF(A126="","",IF(OR(A126&lt;&gt;A125,C126&lt;&gt;C125),0, IF(AND(ABS(K126-K125) = 0,D126=D125),H125,ABS(K126-K125)))),"")</f>
        <v/>
      </c>
      <c r="I126" s="11" t="str" cm="1">
        <f t="array" ref="I126">_xlfn.IFS(E126="","",RIGHT(E126,2) = "PM",LEFT(E126,5)*1,TRUE,E126*1)</f>
        <v/>
      </c>
      <c r="J126" s="11" t="str">
        <f>IF(ISBLANK(F126),"",F126*1)</f>
        <v/>
      </c>
      <c r="K126" s="11" t="str" cm="1">
        <f t="array" ref="K126">_xlfn.IFS(_xlfn.MINIFS(I:I,C:C,C126,D:D,D126,A:A,A126)=TIME(0,0,0),"",TRUE,_xlfn.MINIFS(I:I,C:C,C126,D:D,D126,A:A,A126))</f>
        <v/>
      </c>
      <c r="L126" s="11" t="str" cm="1">
        <f t="array" ref="L126">_xlfn.IFS(_xlfn.MAXIFS(I:I,C:C,C126,D:D,D126,A:A,A126)=TIME(0,0,0),"",TRUE,_xlfn.MAXIFS(I:I,C:C,C126,D:D,D126,A:A,A126))</f>
        <v/>
      </c>
      <c r="M126" s="11" t="str">
        <f>IF(ISBLANK(F126),"",IF(OR(A126&lt;&gt;A125,C126&lt;&gt;C125),0,IF((D126*1)-(D125*1)=0,M125,(D126*1)-(D125*1))))</f>
        <v/>
      </c>
      <c r="N126" s="11" t="str" cm="1">
        <f t="array" ref="N126">IFERROR(_xlfn.IFS(AND(COUNTIF($C126,"*9 hole comp"),$G126&gt;$W$2,$H126-$M126+$S$6&gt;$W$4),"2 strokes",AND(COUNTIF($C126,"*9 hole comp"),$G126&gt;$U$2,$H126-$M126+$S$6&gt;$U$4),"1 stroke",AND(COUNTIF($C126,"*tee comp"),$G126&gt;$W$3,$H126-$M126+$S$6&gt;$W$4),"2 strokes",AND(COUNTIF($C126,"*tee comp"),$G126&gt;$U$3,$H126-$M126+$S$6&gt;$U$4),"1 stroke",TRUE,""),"")</f>
        <v/>
      </c>
      <c r="O126" s="5" t="str">
        <f>IF(N126&lt;&gt;"",B126,"")</f>
        <v/>
      </c>
      <c r="P126" s="12" t="str">
        <f>IF(N126&lt;&gt;"",D126,"")</f>
        <v/>
      </c>
    </row>
    <row r="127" spans="1:16" ht="15.75">
      <c r="A127" s="20"/>
      <c r="B127" s="21"/>
      <c r="C127" s="21"/>
      <c r="D127" s="22"/>
      <c r="E127" s="21"/>
      <c r="F127" s="23"/>
      <c r="G127" s="11" t="str">
        <f>IF(ISBLANK(F127),"",_xlfn.MINIFS(J:J,C:C,C127,D:D,D127))</f>
        <v/>
      </c>
      <c r="H127" s="11" t="str">
        <f>IFERROR(IF(A127="","",IF(OR(A127&lt;&gt;A126,C127&lt;&gt;C126),0, IF(AND(ABS(K127-K126) = 0,D127=D126),H126,ABS(K127-K126)))),"")</f>
        <v/>
      </c>
      <c r="I127" s="11" t="str" cm="1">
        <f t="array" ref="I127">_xlfn.IFS(E127="","",RIGHT(E127,2) = "PM",LEFT(E127,5)*1,TRUE,E127*1)</f>
        <v/>
      </c>
      <c r="J127" s="11" t="str">
        <f>IF(ISBLANK(F127),"",F127*1)</f>
        <v/>
      </c>
      <c r="K127" s="11" t="str" cm="1">
        <f t="array" ref="K127">_xlfn.IFS(_xlfn.MINIFS(I:I,C:C,C127,D:D,D127,A:A,A127)=TIME(0,0,0),"",TRUE,_xlfn.MINIFS(I:I,C:C,C127,D:D,D127,A:A,A127))</f>
        <v/>
      </c>
      <c r="L127" s="11" t="str" cm="1">
        <f t="array" ref="L127">_xlfn.IFS(_xlfn.MAXIFS(I:I,C:C,C127,D:D,D127,A:A,A127)=TIME(0,0,0),"",TRUE,_xlfn.MAXIFS(I:I,C:C,C127,D:D,D127,A:A,A127))</f>
        <v/>
      </c>
      <c r="M127" s="11" t="str">
        <f>IF(ISBLANK(F127),"",IF(OR(A127&lt;&gt;A126,C127&lt;&gt;C126),0,IF((D127*1)-(D126*1)=0,M126,(D127*1)-(D126*1))))</f>
        <v/>
      </c>
      <c r="N127" s="11" t="str" cm="1">
        <f t="array" ref="N127">IFERROR(_xlfn.IFS(AND(COUNTIF($C127,"*9 hole comp"),$G127&gt;$W$2,$H127-$M127+$S$6&gt;$W$4),"2 strokes",AND(COUNTIF($C127,"*9 hole comp"),$G127&gt;$U$2,$H127-$M127+$S$6&gt;$U$4),"1 stroke",AND(COUNTIF($C127,"*tee comp"),$G127&gt;$W$3,$H127-$M127+$S$6&gt;$W$4),"2 strokes",AND(COUNTIF($C127,"*tee comp"),$G127&gt;$U$3,$H127-$M127+$S$6&gt;$U$4),"1 stroke",TRUE,""),"")</f>
        <v/>
      </c>
      <c r="O127" s="5" t="str">
        <f>IF(N127&lt;&gt;"",B127,"")</f>
        <v/>
      </c>
      <c r="P127" s="12" t="str">
        <f>IF(N127&lt;&gt;"",D127,"")</f>
        <v/>
      </c>
    </row>
    <row r="128" spans="1:16" ht="15.75">
      <c r="A128" s="20"/>
      <c r="B128" s="21"/>
      <c r="C128" s="21"/>
      <c r="D128" s="22"/>
      <c r="E128" s="21"/>
      <c r="F128" s="23"/>
      <c r="G128" s="11" t="str">
        <f>IF(ISBLANK(F128),"",_xlfn.MINIFS(J:J,C:C,C128,D:D,D128))</f>
        <v/>
      </c>
      <c r="H128" s="11" t="str">
        <f>IFERROR(IF(A128="","",IF(OR(A128&lt;&gt;A127,C128&lt;&gt;C127),0, IF(AND(ABS(K128-K127) = 0,D128=D127),H127,ABS(K128-K127)))),"")</f>
        <v/>
      </c>
      <c r="I128" s="11" t="str" cm="1">
        <f t="array" ref="I128">_xlfn.IFS(E128="","",RIGHT(E128,2) = "PM",LEFT(E128,5)*1,TRUE,E128*1)</f>
        <v/>
      </c>
      <c r="J128" s="11" t="str">
        <f>IF(ISBLANK(F128),"",F128*1)</f>
        <v/>
      </c>
      <c r="K128" s="11" t="str" cm="1">
        <f t="array" ref="K128">_xlfn.IFS(_xlfn.MINIFS(I:I,C:C,C128,D:D,D128,A:A,A128)=TIME(0,0,0),"",TRUE,_xlfn.MINIFS(I:I,C:C,C128,D:D,D128,A:A,A128))</f>
        <v/>
      </c>
      <c r="L128" s="11" t="str" cm="1">
        <f t="array" ref="L128">_xlfn.IFS(_xlfn.MAXIFS(I:I,C:C,C128,D:D,D128,A:A,A128)=TIME(0,0,0),"",TRUE,_xlfn.MAXIFS(I:I,C:C,C128,D:D,D128,A:A,A128))</f>
        <v/>
      </c>
      <c r="M128" s="11" t="str">
        <f>IF(ISBLANK(F128),"",IF(OR(A128&lt;&gt;A127,C128&lt;&gt;C127),0,IF((D128*1)-(D127*1)=0,M127,(D128*1)-(D127*1))))</f>
        <v/>
      </c>
      <c r="N128" s="11" t="str" cm="1">
        <f t="array" ref="N128">IFERROR(_xlfn.IFS(AND(COUNTIF($C128,"*9 hole comp"),$G128&gt;$W$2,$H128-$M128+$S$6&gt;$W$4),"2 strokes",AND(COUNTIF($C128,"*9 hole comp"),$G128&gt;$U$2,$H128-$M128+$S$6&gt;$U$4),"1 stroke",AND(COUNTIF($C128,"*tee comp"),$G128&gt;$W$3,$H128-$M128+$S$6&gt;$W$4),"2 strokes",AND(COUNTIF($C128,"*tee comp"),$G128&gt;$U$3,$H128-$M128+$S$6&gt;$U$4),"1 stroke",TRUE,""),"")</f>
        <v/>
      </c>
      <c r="O128" s="5" t="str">
        <f>IF(N128&lt;&gt;"",B128,"")</f>
        <v/>
      </c>
      <c r="P128" s="12" t="str">
        <f>IF(N128&lt;&gt;"",D128,"")</f>
        <v/>
      </c>
    </row>
    <row r="129" spans="1:16" ht="15.75">
      <c r="A129" s="20"/>
      <c r="B129" s="21"/>
      <c r="C129" s="21"/>
      <c r="D129" s="22"/>
      <c r="E129" s="21"/>
      <c r="F129" s="23"/>
      <c r="G129" s="11" t="str">
        <f>IF(ISBLANK(F129),"",_xlfn.MINIFS(J:J,C:C,C129,D:D,D129))</f>
        <v/>
      </c>
      <c r="H129" s="11" t="str">
        <f>IFERROR(IF(A129="","",IF(OR(A129&lt;&gt;A128,C129&lt;&gt;C128),0, IF(AND(ABS(K129-K128) = 0,D129=D128),H128,ABS(K129-K128)))),"")</f>
        <v/>
      </c>
      <c r="I129" s="11" t="str" cm="1">
        <f t="array" ref="I129">_xlfn.IFS(E129="","",RIGHT(E129,2) = "PM",LEFT(E129,5)*1,TRUE,E129*1)</f>
        <v/>
      </c>
      <c r="J129" s="11" t="str">
        <f>IF(ISBLANK(F129),"",F129*1)</f>
        <v/>
      </c>
      <c r="K129" s="11" t="str" cm="1">
        <f t="array" ref="K129">_xlfn.IFS(_xlfn.MINIFS(I:I,C:C,C129,D:D,D129,A:A,A129)=TIME(0,0,0),"",TRUE,_xlfn.MINIFS(I:I,C:C,C129,D:D,D129,A:A,A129))</f>
        <v/>
      </c>
      <c r="L129" s="11" t="str" cm="1">
        <f t="array" ref="L129">_xlfn.IFS(_xlfn.MAXIFS(I:I,C:C,C129,D:D,D129,A:A,A129)=TIME(0,0,0),"",TRUE,_xlfn.MAXIFS(I:I,C:C,C129,D:D,D129,A:A,A129))</f>
        <v/>
      </c>
      <c r="M129" s="11" t="str">
        <f>IF(ISBLANK(F129),"",IF(OR(A129&lt;&gt;A128,C129&lt;&gt;C128),0,IF((D129*1)-(D128*1)=0,M128,(D129*1)-(D128*1))))</f>
        <v/>
      </c>
      <c r="N129" s="11" t="str" cm="1">
        <f t="array" ref="N129">IFERROR(_xlfn.IFS(AND(COUNTIF($C129,"*9 hole comp"),$G129&gt;$W$2,$H129-$M129+$S$6&gt;$W$4),"2 strokes",AND(COUNTIF($C129,"*9 hole comp"),$G129&gt;$U$2,$H129-$M129+$S$6&gt;$U$4),"1 stroke",AND(COUNTIF($C129,"*tee comp"),$G129&gt;$W$3,$H129-$M129+$S$6&gt;$W$4),"2 strokes",AND(COUNTIF($C129,"*tee comp"),$G129&gt;$U$3,$H129-$M129+$S$6&gt;$U$4),"1 stroke",TRUE,""),"")</f>
        <v/>
      </c>
      <c r="O129" s="5" t="str">
        <f>IF(N129&lt;&gt;"",B129,"")</f>
        <v/>
      </c>
      <c r="P129" s="12" t="str">
        <f>IF(N129&lt;&gt;"",D129,"")</f>
        <v/>
      </c>
    </row>
    <row r="130" spans="1:16" ht="15.75">
      <c r="A130" s="20"/>
      <c r="B130" s="21"/>
      <c r="C130" s="21"/>
      <c r="D130" s="22"/>
      <c r="E130" s="21"/>
      <c r="F130" s="23"/>
      <c r="G130" s="11" t="str">
        <f>IF(ISBLANK(F130),"",_xlfn.MINIFS(J:J,C:C,C130,D:D,D130))</f>
        <v/>
      </c>
      <c r="H130" s="11" t="str">
        <f>IFERROR(IF(A130="","",IF(OR(A130&lt;&gt;A129,C130&lt;&gt;C129),0, IF(AND(ABS(K130-K129) = 0,D130=D129),H129,ABS(K130-K129)))),"")</f>
        <v/>
      </c>
      <c r="I130" s="11" t="str" cm="1">
        <f t="array" ref="I130">_xlfn.IFS(E130="","",RIGHT(E130,2) = "PM",LEFT(E130,5)*1,TRUE,E130*1)</f>
        <v/>
      </c>
      <c r="J130" s="11" t="str">
        <f>IF(ISBLANK(F130),"",F130*1)</f>
        <v/>
      </c>
      <c r="K130" s="11" t="str" cm="1">
        <f t="array" ref="K130">_xlfn.IFS(_xlfn.MINIFS(I:I,C:C,C130,D:D,D130,A:A,A130)=TIME(0,0,0),"",TRUE,_xlfn.MINIFS(I:I,C:C,C130,D:D,D130,A:A,A130))</f>
        <v/>
      </c>
      <c r="L130" s="11" t="str" cm="1">
        <f t="array" ref="L130">_xlfn.IFS(_xlfn.MAXIFS(I:I,C:C,C130,D:D,D130,A:A,A130)=TIME(0,0,0),"",TRUE,_xlfn.MAXIFS(I:I,C:C,C130,D:D,D130,A:A,A130))</f>
        <v/>
      </c>
      <c r="M130" s="11" t="str">
        <f>IF(ISBLANK(F130),"",IF(OR(A130&lt;&gt;A129,C130&lt;&gt;C129),0,IF((D130*1)-(D129*1)=0,M129,(D130*1)-(D129*1))))</f>
        <v/>
      </c>
      <c r="N130" s="11" t="str" cm="1">
        <f t="array" ref="N130">IFERROR(_xlfn.IFS(AND(COUNTIF($C130,"*9 hole comp"),$G130&gt;$W$2,$H130-$M130+$S$6&gt;$W$4),"2 strokes",AND(COUNTIF($C130,"*9 hole comp"),$G130&gt;$U$2,$H130-$M130+$S$6&gt;$U$4),"1 stroke",AND(COUNTIF($C130,"*tee comp"),$G130&gt;$W$3,$H130-$M130+$S$6&gt;$W$4),"2 strokes",AND(COUNTIF($C130,"*tee comp"),$G130&gt;$U$3,$H130-$M130+$S$6&gt;$U$4),"1 stroke",TRUE,""),"")</f>
        <v/>
      </c>
      <c r="O130" s="5" t="str">
        <f>IF(N130&lt;&gt;"",B130,"")</f>
        <v/>
      </c>
      <c r="P130" s="12" t="str">
        <f>IF(N130&lt;&gt;"",D130,"")</f>
        <v/>
      </c>
    </row>
    <row r="131" spans="1:16" ht="15.75">
      <c r="A131" s="20"/>
      <c r="B131" s="21"/>
      <c r="C131" s="21"/>
      <c r="D131" s="22"/>
      <c r="E131" s="21"/>
      <c r="F131" s="23"/>
      <c r="G131" s="11" t="str">
        <f>IF(ISBLANK(F131),"",_xlfn.MINIFS(J:J,C:C,C131,D:D,D131))</f>
        <v/>
      </c>
      <c r="H131" s="11" t="str">
        <f>IFERROR(IF(A131="","",IF(OR(A131&lt;&gt;A130,C131&lt;&gt;C130),0, IF(AND(ABS(K131-K130) = 0,D131=D130),H130,ABS(K131-K130)))),"")</f>
        <v/>
      </c>
      <c r="I131" s="11" t="str" cm="1">
        <f t="array" ref="I131">_xlfn.IFS(E131="","",RIGHT(E131,2) = "PM",LEFT(E131,5)*1,TRUE,E131*1)</f>
        <v/>
      </c>
      <c r="J131" s="11" t="str">
        <f t="shared" ref="J131:J194" si="0">IF(ISBLANK(F131),"",F131*1)</f>
        <v/>
      </c>
      <c r="K131" s="11" t="str" cm="1">
        <f t="array" ref="K131">_xlfn.IFS(_xlfn.MINIFS(I:I,C:C,C131,D:D,D131,A:A,A131)=TIME(0,0,0),"",TRUE,_xlfn.MINIFS(I:I,C:C,C131,D:D,D131,A:A,A131))</f>
        <v/>
      </c>
      <c r="L131" s="11" t="str" cm="1">
        <f t="array" ref="L131">_xlfn.IFS(_xlfn.MAXIFS(I:I,C:C,C131,D:D,D131,A:A,A131)=TIME(0,0,0),"",TRUE,_xlfn.MAXIFS(I:I,C:C,C131,D:D,D131,A:A,A131))</f>
        <v/>
      </c>
      <c r="M131" s="11" t="str">
        <f>IF(ISBLANK(F131),"",IF(OR(A131&lt;&gt;A130,C131&lt;&gt;C130),0,IF((D131*1)-(D130*1)=0,M130,(D131*1)-(D130*1))))</f>
        <v/>
      </c>
      <c r="N131" s="11" t="str" cm="1">
        <f t="array" ref="N131">IFERROR(_xlfn.IFS(AND(COUNTIF($C131,"*9 hole comp"),$G131&gt;$W$2,$H131-$M131+$S$6&gt;$W$4),"2 strokes",AND(COUNTIF($C131,"*9 hole comp"),$G131&gt;$U$2,$H131-$M131+$S$6&gt;$U$4),"1 stroke",AND(COUNTIF($C131,"*tee comp"),$G131&gt;$W$3,$H131-$M131+$S$6&gt;$W$4),"2 strokes",AND(COUNTIF($C131,"*tee comp"),$G131&gt;$U$3,$H131-$M131+$S$6&gt;$U$4),"1 stroke",TRUE,""),"")</f>
        <v/>
      </c>
      <c r="O131" s="5" t="str">
        <f>IF(N131&lt;&gt;"",B131,"")</f>
        <v/>
      </c>
      <c r="P131" s="12" t="str">
        <f>IF(N131&lt;&gt;"",D131,"")</f>
        <v/>
      </c>
    </row>
    <row r="132" spans="1:16" ht="15.75">
      <c r="A132" s="20"/>
      <c r="B132" s="21"/>
      <c r="C132" s="21"/>
      <c r="D132" s="22"/>
      <c r="E132" s="21"/>
      <c r="F132" s="23"/>
      <c r="G132" s="11" t="str">
        <f>IF(ISBLANK(F132),"",_xlfn.MINIFS(J:J,C:C,C132,D:D,D132))</f>
        <v/>
      </c>
      <c r="H132" s="11" t="str">
        <f>IFERROR(IF(A132="","",IF(OR(A132&lt;&gt;A131,C132&lt;&gt;C131),0, IF(AND(ABS(K132-K131) = 0,D132=D131),H131,ABS(K132-K131)))),"")</f>
        <v/>
      </c>
      <c r="I132" s="11" t="str" cm="1">
        <f t="array" ref="I132">_xlfn.IFS(E132="","",RIGHT(E132,2) = "PM",LEFT(E132,5)*1,TRUE,E132*1)</f>
        <v/>
      </c>
      <c r="J132" s="11" t="str">
        <f t="shared" si="0"/>
        <v/>
      </c>
      <c r="K132" s="11" t="str" cm="1">
        <f t="array" ref="K132">_xlfn.IFS(_xlfn.MINIFS(I:I,C:C,C132,D:D,D132,A:A,A132)=TIME(0,0,0),"",TRUE,_xlfn.MINIFS(I:I,C:C,C132,D:D,D132,A:A,A132))</f>
        <v/>
      </c>
      <c r="L132" s="11" t="str" cm="1">
        <f t="array" ref="L132">_xlfn.IFS(_xlfn.MAXIFS(I:I,C:C,C132,D:D,D132,A:A,A132)=TIME(0,0,0),"",TRUE,_xlfn.MAXIFS(I:I,C:C,C132,D:D,D132,A:A,A132))</f>
        <v/>
      </c>
      <c r="M132" s="11" t="str">
        <f>IF(ISBLANK(F132),"",IF(OR(A132&lt;&gt;A131,C132&lt;&gt;C131),0,IF((D132*1)-(D131*1)=0,M131,(D132*1)-(D131*1))))</f>
        <v/>
      </c>
      <c r="N132" s="11" t="str" cm="1">
        <f t="array" ref="N132">IFERROR(_xlfn.IFS(AND(COUNTIF($C132,"*9 hole comp"),$G132&gt;$W$2,$H132-$M132+$S$6&gt;$W$4),"2 strokes",AND(COUNTIF($C132,"*9 hole comp"),$G132&gt;$U$2,$H132-$M132+$S$6&gt;$U$4),"1 stroke",AND(COUNTIF($C132,"*tee comp"),$G132&gt;$W$3,$H132-$M132+$S$6&gt;$W$4),"2 strokes",AND(COUNTIF($C132,"*tee comp"),$G132&gt;$U$3,$H132-$M132+$S$6&gt;$U$4),"1 stroke",TRUE,""),"")</f>
        <v/>
      </c>
      <c r="O132" s="5" t="str">
        <f>IF(N132&lt;&gt;"",B132,"")</f>
        <v/>
      </c>
      <c r="P132" s="12" t="str">
        <f>IF(N132&lt;&gt;"",D132,"")</f>
        <v/>
      </c>
    </row>
    <row r="133" spans="1:16" ht="15.75">
      <c r="A133" s="20"/>
      <c r="B133" s="21"/>
      <c r="C133" s="21"/>
      <c r="D133" s="22"/>
      <c r="E133" s="21"/>
      <c r="F133" s="23"/>
      <c r="G133" s="11" t="str">
        <f>IF(ISBLANK(F133),"",_xlfn.MINIFS(J:J,C:C,C133,D:D,D133))</f>
        <v/>
      </c>
      <c r="H133" s="11" t="str">
        <f>IFERROR(IF(A133="","",IF(OR(A133&lt;&gt;A132,C133&lt;&gt;C132),0, IF(AND(ABS(K133-K132) = 0,D133=D132),H132,ABS(K133-K132)))),"")</f>
        <v/>
      </c>
      <c r="I133" s="11" t="str" cm="1">
        <f t="array" ref="I133">_xlfn.IFS(E133="","",RIGHT(E133,2) = "PM",LEFT(E133,5)*1,TRUE,E133*1)</f>
        <v/>
      </c>
      <c r="J133" s="11" t="str">
        <f t="shared" si="0"/>
        <v/>
      </c>
      <c r="K133" s="11" t="str" cm="1">
        <f t="array" ref="K133">_xlfn.IFS(_xlfn.MINIFS(I:I,C:C,C133,D:D,D133,A:A,A133)=TIME(0,0,0),"",TRUE,_xlfn.MINIFS(I:I,C:C,C133,D:D,D133,A:A,A133))</f>
        <v/>
      </c>
      <c r="L133" s="11" t="str" cm="1">
        <f t="array" ref="L133">_xlfn.IFS(_xlfn.MAXIFS(I:I,C:C,C133,D:D,D133,A:A,A133)=TIME(0,0,0),"",TRUE,_xlfn.MAXIFS(I:I,C:C,C133,D:D,D133,A:A,A133))</f>
        <v/>
      </c>
      <c r="M133" s="11" t="str">
        <f>IF(ISBLANK(F133),"",IF(OR(A133&lt;&gt;A132,C133&lt;&gt;C132),0,IF((D133*1)-(D132*1)=0,M132,(D133*1)-(D132*1))))</f>
        <v/>
      </c>
      <c r="N133" s="11" t="str" cm="1">
        <f t="array" ref="N133">IFERROR(_xlfn.IFS(AND(COUNTIF($C133,"*9 hole comp"),$G133&gt;$W$2,$H133-$M133+$S$6&gt;$W$4),"2 strokes",AND(COUNTIF($C133,"*9 hole comp"),$G133&gt;$U$2,$H133-$M133+$S$6&gt;$U$4),"1 stroke",AND(COUNTIF($C133,"*tee comp"),$G133&gt;$W$3,$H133-$M133+$S$6&gt;$W$4),"2 strokes",AND(COUNTIF($C133,"*tee comp"),$G133&gt;$U$3,$H133-$M133+$S$6&gt;$U$4),"1 stroke",TRUE,""),"")</f>
        <v/>
      </c>
      <c r="O133" s="5" t="str">
        <f>IF(N133&lt;&gt;"",B133,"")</f>
        <v/>
      </c>
      <c r="P133" s="12" t="str">
        <f>IF(N133&lt;&gt;"",D133,"")</f>
        <v/>
      </c>
    </row>
    <row r="134" spans="1:16" ht="15.75">
      <c r="A134" s="20"/>
      <c r="B134" s="21"/>
      <c r="C134" s="21"/>
      <c r="D134" s="22"/>
      <c r="E134" s="21"/>
      <c r="F134" s="23"/>
      <c r="G134" s="11" t="str">
        <f>IF(ISBLANK(F134),"",_xlfn.MINIFS(J:J,C:C,C134,D:D,D134))</f>
        <v/>
      </c>
      <c r="H134" s="11" t="str">
        <f>IFERROR(IF(A134="","",IF(OR(A134&lt;&gt;A133,C134&lt;&gt;C133),0, IF(AND(ABS(K134-K133) = 0,D134=D133),H133,ABS(K134-K133)))),"")</f>
        <v/>
      </c>
      <c r="I134" s="11" t="str" cm="1">
        <f t="array" ref="I134">_xlfn.IFS(E134="","",RIGHT(E134,2) = "PM",LEFT(E134,5)*1,TRUE,E134*1)</f>
        <v/>
      </c>
      <c r="J134" s="11" t="str">
        <f t="shared" si="0"/>
        <v/>
      </c>
      <c r="K134" s="11" t="str" cm="1">
        <f t="array" ref="K134">_xlfn.IFS(_xlfn.MINIFS(I:I,C:C,C134,D:D,D134,A:A,A134)=TIME(0,0,0),"",TRUE,_xlfn.MINIFS(I:I,C:C,C134,D:D,D134,A:A,A134))</f>
        <v/>
      </c>
      <c r="L134" s="11" t="str" cm="1">
        <f t="array" ref="L134">_xlfn.IFS(_xlfn.MAXIFS(I:I,C:C,C134,D:D,D134,A:A,A134)=TIME(0,0,0),"",TRUE,_xlfn.MAXIFS(I:I,C:C,C134,D:D,D134,A:A,A134))</f>
        <v/>
      </c>
      <c r="M134" s="11" t="str">
        <f>IF(ISBLANK(F134),"",IF(OR(A134&lt;&gt;A133,C134&lt;&gt;C133),0,IF((D134*1)-(D133*1)=0,M133,(D134*1)-(D133*1))))</f>
        <v/>
      </c>
      <c r="N134" s="11" t="str" cm="1">
        <f t="array" ref="N134">IFERROR(_xlfn.IFS(AND(COUNTIF($C134,"*9 hole comp"),$G134&gt;$W$2,$H134-$M134+$S$6&gt;$W$4),"2 strokes",AND(COUNTIF($C134,"*9 hole comp"),$G134&gt;$U$2,$H134-$M134+$S$6&gt;$U$4),"1 stroke",AND(COUNTIF($C134,"*tee comp"),$G134&gt;$W$3,$H134-$M134+$S$6&gt;$W$4),"2 strokes",AND(COUNTIF($C134,"*tee comp"),$G134&gt;$U$3,$H134-$M134+$S$6&gt;$U$4),"1 stroke",TRUE,""),"")</f>
        <v/>
      </c>
      <c r="O134" s="5" t="str">
        <f>IF(N134&lt;&gt;"",B134,"")</f>
        <v/>
      </c>
      <c r="P134" s="12" t="str">
        <f>IF(N134&lt;&gt;"",D134,"")</f>
        <v/>
      </c>
    </row>
    <row r="135" spans="1:16" ht="15.75">
      <c r="A135" s="20"/>
      <c r="B135" s="21"/>
      <c r="C135" s="21"/>
      <c r="D135" s="22"/>
      <c r="E135" s="21"/>
      <c r="F135" s="23"/>
      <c r="G135" s="11" t="str">
        <f>IF(ISBLANK(F135),"",_xlfn.MINIFS(J:J,C:C,C135,D:D,D135))</f>
        <v/>
      </c>
      <c r="H135" s="11" t="str">
        <f>IFERROR(IF(A135="","",IF(OR(A135&lt;&gt;A134,C135&lt;&gt;C134),0, IF(AND(ABS(K135-K134) = 0,D135=D134),H134,ABS(K135-K134)))),"")</f>
        <v/>
      </c>
      <c r="I135" s="11" t="str" cm="1">
        <f t="array" ref="I135">_xlfn.IFS(E135="","",RIGHT(E135,2) = "PM",LEFT(E135,5)*1,TRUE,E135*1)</f>
        <v/>
      </c>
      <c r="J135" s="11" t="str">
        <f t="shared" si="0"/>
        <v/>
      </c>
      <c r="K135" s="11" t="str" cm="1">
        <f t="array" ref="K135">_xlfn.IFS(_xlfn.MINIFS(I:I,C:C,C135,D:D,D135,A:A,A135)=TIME(0,0,0),"",TRUE,_xlfn.MINIFS(I:I,C:C,C135,D:D,D135,A:A,A135))</f>
        <v/>
      </c>
      <c r="L135" s="11" t="str" cm="1">
        <f t="array" ref="L135">_xlfn.IFS(_xlfn.MAXIFS(I:I,C:C,C135,D:D,D135,A:A,A135)=TIME(0,0,0),"",TRUE,_xlfn.MAXIFS(I:I,C:C,C135,D:D,D135,A:A,A135))</f>
        <v/>
      </c>
      <c r="M135" s="11" t="str">
        <f>IF(ISBLANK(F135),"",IF(OR(A135&lt;&gt;A134,C135&lt;&gt;C134),0,IF((D135*1)-(D134*1)=0,M134,(D135*1)-(D134*1))))</f>
        <v/>
      </c>
      <c r="N135" s="11" t="str" cm="1">
        <f t="array" ref="N135">IFERROR(_xlfn.IFS(AND(COUNTIF($C135,"*9 hole comp"),$G135&gt;$W$2,$H135-$M135+$S$6&gt;$W$4),"2 strokes",AND(COUNTIF($C135,"*9 hole comp"),$G135&gt;$U$2,$H135-$M135+$S$6&gt;$U$4),"1 stroke",AND(COUNTIF($C135,"*tee comp"),$G135&gt;$W$3,$H135-$M135+$S$6&gt;$W$4),"2 strokes",AND(COUNTIF($C135,"*tee comp"),$G135&gt;$U$3,$H135-$M135+$S$6&gt;$U$4),"1 stroke",TRUE,""),"")</f>
        <v/>
      </c>
      <c r="O135" s="5" t="str">
        <f>IF(N135&lt;&gt;"",B135,"")</f>
        <v/>
      </c>
      <c r="P135" s="12" t="str">
        <f>IF(N135&lt;&gt;"",D135,"")</f>
        <v/>
      </c>
    </row>
    <row r="136" spans="1:16" ht="15.75">
      <c r="A136" s="20"/>
      <c r="B136" s="21"/>
      <c r="C136" s="21"/>
      <c r="D136" s="22"/>
      <c r="E136" s="21"/>
      <c r="F136" s="23"/>
      <c r="G136" s="11" t="str">
        <f>IF(ISBLANK(F136),"",_xlfn.MINIFS(J:J,C:C,C136,D:D,D136))</f>
        <v/>
      </c>
      <c r="H136" s="11" t="str">
        <f>IFERROR(IF(A136="","",IF(OR(A136&lt;&gt;A135,C136&lt;&gt;C135),0, IF(AND(ABS(K136-K135) = 0,D136=D135),H135,ABS(K136-K135)))),"")</f>
        <v/>
      </c>
      <c r="I136" s="11" t="str" cm="1">
        <f t="array" ref="I136">_xlfn.IFS(E136="","",RIGHT(E136,2) = "PM",LEFT(E136,5)*1,TRUE,E136*1)</f>
        <v/>
      </c>
      <c r="J136" s="11" t="str">
        <f t="shared" si="0"/>
        <v/>
      </c>
      <c r="K136" s="11" t="str" cm="1">
        <f t="array" ref="K136">_xlfn.IFS(_xlfn.MINIFS(I:I,C:C,C136,D:D,D136,A:A,A136)=TIME(0,0,0),"",TRUE,_xlfn.MINIFS(I:I,C:C,C136,D:D,D136,A:A,A136))</f>
        <v/>
      </c>
      <c r="L136" s="11" t="str" cm="1">
        <f t="array" ref="L136">_xlfn.IFS(_xlfn.MAXIFS(I:I,C:C,C136,D:D,D136,A:A,A136)=TIME(0,0,0),"",TRUE,_xlfn.MAXIFS(I:I,C:C,C136,D:D,D136,A:A,A136))</f>
        <v/>
      </c>
      <c r="M136" s="11" t="str">
        <f>IF(ISBLANK(F136),"",IF(OR(A136&lt;&gt;A135,C136&lt;&gt;C135),0,IF((D136*1)-(D135*1)=0,M135,(D136*1)-(D135*1))))</f>
        <v/>
      </c>
      <c r="N136" s="11" t="str" cm="1">
        <f t="array" ref="N136">IFERROR(_xlfn.IFS(AND(COUNTIF($C136,"*9 hole comp"),$G136&gt;$W$2,$H136-$M136+$S$6&gt;$W$4),"2 strokes",AND(COUNTIF($C136,"*9 hole comp"),$G136&gt;$U$2,$H136-$M136+$S$6&gt;$U$4),"1 stroke",AND(COUNTIF($C136,"*tee comp"),$G136&gt;$W$3,$H136-$M136+$S$6&gt;$W$4),"2 strokes",AND(COUNTIF($C136,"*tee comp"),$G136&gt;$U$3,$H136-$M136+$S$6&gt;$U$4),"1 stroke",TRUE,""),"")</f>
        <v/>
      </c>
      <c r="O136" s="5" t="str">
        <f>IF(N136&lt;&gt;"",B136,"")</f>
        <v/>
      </c>
      <c r="P136" s="12" t="str">
        <f>IF(N136&lt;&gt;"",D136,"")</f>
        <v/>
      </c>
    </row>
    <row r="137" spans="1:16" ht="15.75">
      <c r="A137" s="20"/>
      <c r="B137" s="21"/>
      <c r="C137" s="21"/>
      <c r="D137" s="22"/>
      <c r="E137" s="21"/>
      <c r="F137" s="23"/>
      <c r="G137" s="11" t="str">
        <f>IF(ISBLANK(F137),"",_xlfn.MINIFS(J:J,C:C,C137,D:D,D137))</f>
        <v/>
      </c>
      <c r="H137" s="11" t="str">
        <f>IFERROR(IF(A137="","",IF(OR(A137&lt;&gt;A136,C137&lt;&gt;C136),0, IF(AND(ABS(K137-K136) = 0,D137=D136),H136,ABS(K137-K136)))),"")</f>
        <v/>
      </c>
      <c r="I137" s="11" t="str" cm="1">
        <f t="array" ref="I137">_xlfn.IFS(E137="","",RIGHT(E137,2) = "PM",LEFT(E137,5)*1,TRUE,E137*1)</f>
        <v/>
      </c>
      <c r="J137" s="11" t="str">
        <f t="shared" si="0"/>
        <v/>
      </c>
      <c r="K137" s="11" t="str" cm="1">
        <f t="array" ref="K137">_xlfn.IFS(_xlfn.MINIFS(I:I,C:C,C137,D:D,D137,A:A,A137)=TIME(0,0,0),"",TRUE,_xlfn.MINIFS(I:I,C:C,C137,D:D,D137,A:A,A137))</f>
        <v/>
      </c>
      <c r="L137" s="11" t="str" cm="1">
        <f t="array" ref="L137">_xlfn.IFS(_xlfn.MAXIFS(I:I,C:C,C137,D:D,D137,A:A,A137)=TIME(0,0,0),"",TRUE,_xlfn.MAXIFS(I:I,C:C,C137,D:D,D137,A:A,A137))</f>
        <v/>
      </c>
      <c r="M137" s="11" t="str">
        <f>IF(ISBLANK(F137),"",IF(OR(A137&lt;&gt;A136,C137&lt;&gt;C136),0,IF((D137*1)-(D136*1)=0,M136,(D137*1)-(D136*1))))</f>
        <v/>
      </c>
      <c r="N137" s="11" t="str" cm="1">
        <f t="array" ref="N137">IFERROR(_xlfn.IFS(AND(COUNTIF($C137,"*9 hole comp"),$G137&gt;$W$2,$H137-$M137+$S$6&gt;$W$4),"2 strokes",AND(COUNTIF($C137,"*9 hole comp"),$G137&gt;$U$2,$H137-$M137+$S$6&gt;$U$4),"1 stroke",AND(COUNTIF($C137,"*tee comp"),$G137&gt;$W$3,$H137-$M137+$S$6&gt;$W$4),"2 strokes",AND(COUNTIF($C137,"*tee comp"),$G137&gt;$U$3,$H137-$M137+$S$6&gt;$U$4),"1 stroke",TRUE,""),"")</f>
        <v/>
      </c>
      <c r="O137" s="5" t="str">
        <f>IF(N137&lt;&gt;"",B137,"")</f>
        <v/>
      </c>
      <c r="P137" s="12" t="str">
        <f>IF(N137&lt;&gt;"",D137,"")</f>
        <v/>
      </c>
    </row>
    <row r="138" spans="1:16" ht="15.75">
      <c r="A138" s="20"/>
      <c r="B138" s="21"/>
      <c r="C138" s="21"/>
      <c r="D138" s="22"/>
      <c r="E138" s="21"/>
      <c r="F138" s="23"/>
      <c r="G138" s="11" t="str">
        <f>IF(ISBLANK(F138),"",_xlfn.MINIFS(J:J,C:C,C138,D:D,D138))</f>
        <v/>
      </c>
      <c r="H138" s="11" t="str">
        <f>IFERROR(IF(A138="","",IF(OR(A138&lt;&gt;A137,C138&lt;&gt;C137),0, IF(AND(ABS(K138-K137) = 0,D138=D137),H137,ABS(K138-K137)))),"")</f>
        <v/>
      </c>
      <c r="I138" s="11" t="str" cm="1">
        <f t="array" ref="I138">_xlfn.IFS(E138="","",RIGHT(E138,2) = "PM",LEFT(E138,5)*1,TRUE,E138*1)</f>
        <v/>
      </c>
      <c r="J138" s="11" t="str">
        <f t="shared" si="0"/>
        <v/>
      </c>
      <c r="K138" s="11" t="str" cm="1">
        <f t="array" ref="K138">_xlfn.IFS(_xlfn.MINIFS(I:I,C:C,C138,D:D,D138,A:A,A138)=TIME(0,0,0),"",TRUE,_xlfn.MINIFS(I:I,C:C,C138,D:D,D138,A:A,A138))</f>
        <v/>
      </c>
      <c r="L138" s="11" t="str" cm="1">
        <f t="array" ref="L138">_xlfn.IFS(_xlfn.MAXIFS(I:I,C:C,C138,D:D,D138,A:A,A138)=TIME(0,0,0),"",TRUE,_xlfn.MAXIFS(I:I,C:C,C138,D:D,D138,A:A,A138))</f>
        <v/>
      </c>
      <c r="M138" s="11" t="str">
        <f>IF(ISBLANK(F138),"",IF(OR(A138&lt;&gt;A137,C138&lt;&gt;C137),0,IF((D138*1)-(D137*1)=0,M137,(D138*1)-(D137*1))))</f>
        <v/>
      </c>
      <c r="N138" s="11" t="str" cm="1">
        <f t="array" ref="N138">IFERROR(_xlfn.IFS(AND(COUNTIF($C138,"*9 hole comp"),$G138&gt;$W$2,$H138-$M138+$S$6&gt;$W$4),"2 strokes",AND(COUNTIF($C138,"*9 hole comp"),$G138&gt;$U$2,$H138-$M138+$S$6&gt;$U$4),"1 stroke",AND(COUNTIF($C138,"*tee comp"),$G138&gt;$W$3,$H138-$M138+$S$6&gt;$W$4),"2 strokes",AND(COUNTIF($C138,"*tee comp"),$G138&gt;$U$3,$H138-$M138+$S$6&gt;$U$4),"1 stroke",TRUE,""),"")</f>
        <v/>
      </c>
      <c r="O138" s="5" t="str">
        <f>IF(N138&lt;&gt;"",B138,"")</f>
        <v/>
      </c>
      <c r="P138" s="12" t="str">
        <f>IF(N138&lt;&gt;"",D138,"")</f>
        <v/>
      </c>
    </row>
    <row r="139" spans="1:16" ht="15.75">
      <c r="A139" s="20"/>
      <c r="B139" s="21"/>
      <c r="C139" s="21"/>
      <c r="D139" s="22"/>
      <c r="E139" s="21"/>
      <c r="F139" s="23"/>
      <c r="G139" s="11" t="str">
        <f>IF(ISBLANK(F139),"",_xlfn.MINIFS(J:J,C:C,C139,D:D,D139))</f>
        <v/>
      </c>
      <c r="H139" s="11" t="str">
        <f>IFERROR(IF(A139="","",IF(OR(A139&lt;&gt;A138,C139&lt;&gt;C138),0, IF(AND(ABS(K139-K138) = 0,D139=D138),H138,ABS(K139-K138)))),"")</f>
        <v/>
      </c>
      <c r="I139" s="11" t="str" cm="1">
        <f t="array" ref="I139">_xlfn.IFS(E139="","",RIGHT(E139,2) = "PM",LEFT(E139,5)*1,TRUE,E139*1)</f>
        <v/>
      </c>
      <c r="J139" s="11" t="str">
        <f t="shared" si="0"/>
        <v/>
      </c>
      <c r="K139" s="11" t="str" cm="1">
        <f t="array" ref="K139">_xlfn.IFS(_xlfn.MINIFS(I:I,C:C,C139,D:D,D139,A:A,A139)=TIME(0,0,0),"",TRUE,_xlfn.MINIFS(I:I,C:C,C139,D:D,D139,A:A,A139))</f>
        <v/>
      </c>
      <c r="L139" s="11" t="str" cm="1">
        <f t="array" ref="L139">_xlfn.IFS(_xlfn.MAXIFS(I:I,C:C,C139,D:D,D139,A:A,A139)=TIME(0,0,0),"",TRUE,_xlfn.MAXIFS(I:I,C:C,C139,D:D,D139,A:A,A139))</f>
        <v/>
      </c>
      <c r="M139" s="11" t="str">
        <f>IF(ISBLANK(F139),"",IF(OR(A139&lt;&gt;A138,C139&lt;&gt;C138),0,IF((D139*1)-(D138*1)=0,M138,(D139*1)-(D138*1))))</f>
        <v/>
      </c>
      <c r="N139" s="11" t="str" cm="1">
        <f t="array" ref="N139">IFERROR(_xlfn.IFS(AND(COUNTIF($C139,"*9 hole comp"),$G139&gt;$W$2,$H139-$M139+$S$6&gt;$W$4),"2 strokes",AND(COUNTIF($C139,"*9 hole comp"),$G139&gt;$U$2,$H139-$M139+$S$6&gt;$U$4),"1 stroke",AND(COUNTIF($C139,"*tee comp"),$G139&gt;$W$3,$H139-$M139+$S$6&gt;$W$4),"2 strokes",AND(COUNTIF($C139,"*tee comp"),$G139&gt;$U$3,$H139-$M139+$S$6&gt;$U$4),"1 stroke",TRUE,""),"")</f>
        <v/>
      </c>
      <c r="O139" s="5" t="str">
        <f>IF(N139&lt;&gt;"",B139,"")</f>
        <v/>
      </c>
      <c r="P139" s="12" t="str">
        <f>IF(N139&lt;&gt;"",D139,"")</f>
        <v/>
      </c>
    </row>
    <row r="140" spans="1:16" ht="15.75">
      <c r="A140" s="20"/>
      <c r="B140" s="21"/>
      <c r="C140" s="21"/>
      <c r="D140" s="22"/>
      <c r="E140" s="21"/>
      <c r="F140" s="23"/>
      <c r="G140" s="11" t="str">
        <f>IF(ISBLANK(F140),"",_xlfn.MINIFS(J:J,C:C,C140,D:D,D140))</f>
        <v/>
      </c>
      <c r="H140" s="11" t="str">
        <f>IFERROR(IF(A140="","",IF(OR(A140&lt;&gt;A139,C140&lt;&gt;C139),0, IF(AND(ABS(K140-K139) = 0,D140=D139),H139,ABS(K140-K139)))),"")</f>
        <v/>
      </c>
      <c r="I140" s="11" t="str" cm="1">
        <f t="array" ref="I140">_xlfn.IFS(E140="","",RIGHT(E140,2) = "PM",LEFT(E140,5)*1,TRUE,E140*1)</f>
        <v/>
      </c>
      <c r="J140" s="11" t="str">
        <f t="shared" si="0"/>
        <v/>
      </c>
      <c r="K140" s="11" t="str" cm="1">
        <f t="array" ref="K140">_xlfn.IFS(_xlfn.MINIFS(I:I,C:C,C140,D:D,D140,A:A,A140)=TIME(0,0,0),"",TRUE,_xlfn.MINIFS(I:I,C:C,C140,D:D,D140,A:A,A140))</f>
        <v/>
      </c>
      <c r="L140" s="11" t="str" cm="1">
        <f t="array" ref="L140">_xlfn.IFS(_xlfn.MAXIFS(I:I,C:C,C140,D:D,D140,A:A,A140)=TIME(0,0,0),"",TRUE,_xlfn.MAXIFS(I:I,C:C,C140,D:D,D140,A:A,A140))</f>
        <v/>
      </c>
      <c r="M140" s="11" t="str">
        <f>IF(ISBLANK(F140),"",IF(OR(A140&lt;&gt;A139,C140&lt;&gt;C139),0,IF((D140*1)-(D139*1)=0,M139,(D140*1)-(D139*1))))</f>
        <v/>
      </c>
      <c r="N140" s="11" t="str" cm="1">
        <f t="array" ref="N140">IFERROR(_xlfn.IFS(AND(COUNTIF($C140,"*9 hole comp"),$G140&gt;$W$2,$H140-$M140+$S$6&gt;$W$4),"2 strokes",AND(COUNTIF($C140,"*9 hole comp"),$G140&gt;$U$2,$H140-$M140+$S$6&gt;$U$4),"1 stroke",AND(COUNTIF($C140,"*tee comp"),$G140&gt;$W$3,$H140-$M140+$S$6&gt;$W$4),"2 strokes",AND(COUNTIF($C140,"*tee comp"),$G140&gt;$U$3,$H140-$M140+$S$6&gt;$U$4),"1 stroke",TRUE,""),"")</f>
        <v/>
      </c>
      <c r="O140" s="5" t="str">
        <f>IF(N140&lt;&gt;"",B140,"")</f>
        <v/>
      </c>
      <c r="P140" s="12" t="str">
        <f>IF(N140&lt;&gt;"",D140,"")</f>
        <v/>
      </c>
    </row>
    <row r="141" spans="1:16" ht="15.75">
      <c r="A141" s="20"/>
      <c r="B141" s="21"/>
      <c r="C141" s="21"/>
      <c r="D141" s="22"/>
      <c r="E141" s="21"/>
      <c r="F141" s="23"/>
      <c r="G141" s="11" t="str">
        <f>IF(ISBLANK(F141),"",_xlfn.MINIFS(J:J,C:C,C141,D:D,D141))</f>
        <v/>
      </c>
      <c r="H141" s="11" t="str">
        <f>IFERROR(IF(A141="","",IF(OR(A141&lt;&gt;A140,C141&lt;&gt;C140),0, IF(AND(ABS(K141-K140) = 0,D141=D140),H140,ABS(K141-K140)))),"")</f>
        <v/>
      </c>
      <c r="I141" s="11" t="str" cm="1">
        <f t="array" ref="I141">_xlfn.IFS(E141="","",RIGHT(E141,2) = "PM",LEFT(E141,5)*1,TRUE,E141*1)</f>
        <v/>
      </c>
      <c r="J141" s="11" t="str">
        <f t="shared" si="0"/>
        <v/>
      </c>
      <c r="K141" s="11" t="str" cm="1">
        <f t="array" ref="K141">_xlfn.IFS(_xlfn.MINIFS(I:I,C:C,C141,D:D,D141,A:A,A141)=TIME(0,0,0),"",TRUE,_xlfn.MINIFS(I:I,C:C,C141,D:D,D141,A:A,A141))</f>
        <v/>
      </c>
      <c r="L141" s="11" t="str" cm="1">
        <f t="array" ref="L141">_xlfn.IFS(_xlfn.MAXIFS(I:I,C:C,C141,D:D,D141,A:A,A141)=TIME(0,0,0),"",TRUE,_xlfn.MAXIFS(I:I,C:C,C141,D:D,D141,A:A,A141))</f>
        <v/>
      </c>
      <c r="M141" s="11" t="str">
        <f>IF(ISBLANK(F141),"",IF(OR(A141&lt;&gt;A140,C141&lt;&gt;C140),0,IF((D141*1)-(D140*1)=0,M140,(D141*1)-(D140*1))))</f>
        <v/>
      </c>
      <c r="N141" s="11" t="str" cm="1">
        <f t="array" ref="N141">IFERROR(_xlfn.IFS(AND(COUNTIF($C141,"*9 hole comp"),$G141&gt;$W$2,$H141-$M141+$S$6&gt;$W$4),"2 strokes",AND(COUNTIF($C141,"*9 hole comp"),$G141&gt;$U$2,$H141-$M141+$S$6&gt;$U$4),"1 stroke",AND(COUNTIF($C141,"*tee comp"),$G141&gt;$W$3,$H141-$M141+$S$6&gt;$W$4),"2 strokes",AND(COUNTIF($C141,"*tee comp"),$G141&gt;$U$3,$H141-$M141+$S$6&gt;$U$4),"1 stroke",TRUE,""),"")</f>
        <v/>
      </c>
      <c r="O141" s="5" t="str">
        <f>IF(N141&lt;&gt;"",B141,"")</f>
        <v/>
      </c>
      <c r="P141" s="12" t="str">
        <f>IF(N141&lt;&gt;"",D141,"")</f>
        <v/>
      </c>
    </row>
    <row r="142" spans="1:16" ht="15.75">
      <c r="A142" s="20"/>
      <c r="B142" s="21"/>
      <c r="C142" s="21"/>
      <c r="D142" s="22"/>
      <c r="E142" s="21"/>
      <c r="F142" s="23"/>
      <c r="G142" s="11" t="str">
        <f>IF(ISBLANK(F142),"",_xlfn.MINIFS(J:J,C:C,C142,D:D,D142))</f>
        <v/>
      </c>
      <c r="H142" s="11" t="str">
        <f>IFERROR(IF(A142="","",IF(OR(A142&lt;&gt;A141,C142&lt;&gt;C141),0, IF(AND(ABS(K142-K141) = 0,D142=D141),H141,ABS(K142-K141)))),"")</f>
        <v/>
      </c>
      <c r="I142" s="11" t="str" cm="1">
        <f t="array" ref="I142">_xlfn.IFS(E142="","",RIGHT(E142,2) = "PM",LEFT(E142,5)*1,TRUE,E142*1)</f>
        <v/>
      </c>
      <c r="J142" s="11" t="str">
        <f t="shared" si="0"/>
        <v/>
      </c>
      <c r="K142" s="11" t="str" cm="1">
        <f t="array" ref="K142">_xlfn.IFS(_xlfn.MINIFS(I:I,C:C,C142,D:D,D142,A:A,A142)=TIME(0,0,0),"",TRUE,_xlfn.MINIFS(I:I,C:C,C142,D:D,D142,A:A,A142))</f>
        <v/>
      </c>
      <c r="L142" s="11" t="str" cm="1">
        <f t="array" ref="L142">_xlfn.IFS(_xlfn.MAXIFS(I:I,C:C,C142,D:D,D142,A:A,A142)=TIME(0,0,0),"",TRUE,_xlfn.MAXIFS(I:I,C:C,C142,D:D,D142,A:A,A142))</f>
        <v/>
      </c>
      <c r="M142" s="11" t="str">
        <f>IF(ISBLANK(F142),"",IF(OR(A142&lt;&gt;A141,C142&lt;&gt;C141),0,IF((D142*1)-(D141*1)=0,M141,(D142*1)-(D141*1))))</f>
        <v/>
      </c>
      <c r="N142" s="11" t="str" cm="1">
        <f t="array" ref="N142">IFERROR(_xlfn.IFS(AND(COUNTIF($C142,"*9 hole comp"),$G142&gt;$W$2,$H142-$M142+$S$6&gt;$W$4),"2 strokes",AND(COUNTIF($C142,"*9 hole comp"),$G142&gt;$U$2,$H142-$M142+$S$6&gt;$U$4),"1 stroke",AND(COUNTIF($C142,"*tee comp"),$G142&gt;$W$3,$H142-$M142+$S$6&gt;$W$4),"2 strokes",AND(COUNTIF($C142,"*tee comp"),$G142&gt;$U$3,$H142-$M142+$S$6&gt;$U$4),"1 stroke",TRUE,""),"")</f>
        <v/>
      </c>
      <c r="O142" s="5" t="str">
        <f>IF(N142&lt;&gt;"",B142,"")</f>
        <v/>
      </c>
      <c r="P142" s="12" t="str">
        <f>IF(N142&lt;&gt;"",D142,"")</f>
        <v/>
      </c>
    </row>
    <row r="143" spans="1:16" ht="15.75">
      <c r="A143" s="20"/>
      <c r="B143" s="21"/>
      <c r="C143" s="21"/>
      <c r="D143" s="22"/>
      <c r="E143" s="21"/>
      <c r="F143" s="23"/>
      <c r="G143" s="11" t="str">
        <f>IF(ISBLANK(F143),"",_xlfn.MINIFS(J:J,C:C,C143,D:D,D143))</f>
        <v/>
      </c>
      <c r="H143" s="11" t="str">
        <f>IFERROR(IF(A143="","",IF(OR(A143&lt;&gt;A142,C143&lt;&gt;C142),0, IF(AND(ABS(K143-K142) = 0,D143=D142),H142,ABS(K143-K142)))),"")</f>
        <v/>
      </c>
      <c r="I143" s="11" t="str" cm="1">
        <f t="array" ref="I143">_xlfn.IFS(E143="","",RIGHT(E143,2) = "PM",LEFT(E143,5)*1,TRUE,E143*1)</f>
        <v/>
      </c>
      <c r="J143" s="11" t="str">
        <f t="shared" si="0"/>
        <v/>
      </c>
      <c r="K143" s="11" t="str" cm="1">
        <f t="array" ref="K143">_xlfn.IFS(_xlfn.MINIFS(I:I,C:C,C143,D:D,D143,A:A,A143)=TIME(0,0,0),"",TRUE,_xlfn.MINIFS(I:I,C:C,C143,D:D,D143,A:A,A143))</f>
        <v/>
      </c>
      <c r="L143" s="11" t="str" cm="1">
        <f t="array" ref="L143">_xlfn.IFS(_xlfn.MAXIFS(I:I,C:C,C143,D:D,D143,A:A,A143)=TIME(0,0,0),"",TRUE,_xlfn.MAXIFS(I:I,C:C,C143,D:D,D143,A:A,A143))</f>
        <v/>
      </c>
      <c r="M143" s="11" t="str">
        <f>IF(ISBLANK(F143),"",IF(OR(A143&lt;&gt;A142,C143&lt;&gt;C142),0,IF((D143*1)-(D142*1)=0,M142,(D143*1)-(D142*1))))</f>
        <v/>
      </c>
      <c r="N143" s="11" t="str" cm="1">
        <f t="array" ref="N143">IFERROR(_xlfn.IFS(AND(COUNTIF($C143,"*9 hole comp"),$G143&gt;$W$2,$H143-$M143+$S$6&gt;$W$4),"2 strokes",AND(COUNTIF($C143,"*9 hole comp"),$G143&gt;$U$2,$H143-$M143+$S$6&gt;$U$4),"1 stroke",AND(COUNTIF($C143,"*tee comp"),$G143&gt;$W$3,$H143-$M143+$S$6&gt;$W$4),"2 strokes",AND(COUNTIF($C143,"*tee comp"),$G143&gt;$U$3,$H143-$M143+$S$6&gt;$U$4),"1 stroke",TRUE,""),"")</f>
        <v/>
      </c>
      <c r="O143" s="5" t="str">
        <f>IF(N143&lt;&gt;"",B143,"")</f>
        <v/>
      </c>
      <c r="P143" s="12" t="str">
        <f>IF(N143&lt;&gt;"",D143,"")</f>
        <v/>
      </c>
    </row>
    <row r="144" spans="1:16" ht="15.75">
      <c r="A144" s="20"/>
      <c r="B144" s="21"/>
      <c r="C144" s="21"/>
      <c r="D144" s="22"/>
      <c r="E144" s="21"/>
      <c r="F144" s="23"/>
      <c r="G144" s="11" t="str">
        <f>IF(ISBLANK(F144),"",_xlfn.MINIFS(J:J,C:C,C144,D:D,D144))</f>
        <v/>
      </c>
      <c r="H144" s="11" t="str">
        <f>IFERROR(IF(A144="","",IF(OR(A144&lt;&gt;A143,C144&lt;&gt;C143),0, IF(AND(ABS(K144-K143) = 0,D144=D143),H143,ABS(K144-K143)))),"")</f>
        <v/>
      </c>
      <c r="I144" s="11" t="str" cm="1">
        <f t="array" ref="I144">_xlfn.IFS(E144="","",RIGHT(E144,2) = "PM",LEFT(E144,5)*1,TRUE,E144*1)</f>
        <v/>
      </c>
      <c r="J144" s="11" t="str">
        <f t="shared" si="0"/>
        <v/>
      </c>
      <c r="K144" s="11" t="str" cm="1">
        <f t="array" ref="K144">_xlfn.IFS(_xlfn.MINIFS(I:I,C:C,C144,D:D,D144,A:A,A144)=TIME(0,0,0),"",TRUE,_xlfn.MINIFS(I:I,C:C,C144,D:D,D144,A:A,A144))</f>
        <v/>
      </c>
      <c r="L144" s="11" t="str" cm="1">
        <f t="array" ref="L144">_xlfn.IFS(_xlfn.MAXIFS(I:I,C:C,C144,D:D,D144,A:A,A144)=TIME(0,0,0),"",TRUE,_xlfn.MAXIFS(I:I,C:C,C144,D:D,D144,A:A,A144))</f>
        <v/>
      </c>
      <c r="M144" s="11" t="str">
        <f>IF(ISBLANK(F144),"",IF(OR(A144&lt;&gt;A143,C144&lt;&gt;C143),0,IF((D144*1)-(D143*1)=0,M143,(D144*1)-(D143*1))))</f>
        <v/>
      </c>
      <c r="N144" s="11" t="str" cm="1">
        <f t="array" ref="N144">IFERROR(_xlfn.IFS(AND(COUNTIF($C144,"*9 hole comp"),$G144&gt;$W$2,$H144-$M144+$S$6&gt;$W$4),"2 strokes",AND(COUNTIF($C144,"*9 hole comp"),$G144&gt;$U$2,$H144-$M144+$S$6&gt;$U$4),"1 stroke",AND(COUNTIF($C144,"*tee comp"),$G144&gt;$W$3,$H144-$M144+$S$6&gt;$W$4),"2 strokes",AND(COUNTIF($C144,"*tee comp"),$G144&gt;$U$3,$H144-$M144+$S$6&gt;$U$4),"1 stroke",TRUE,""),"")</f>
        <v/>
      </c>
      <c r="O144" s="5" t="str">
        <f>IF(N144&lt;&gt;"",B144,"")</f>
        <v/>
      </c>
      <c r="P144" s="12" t="str">
        <f>IF(N144&lt;&gt;"",D144,"")</f>
        <v/>
      </c>
    </row>
    <row r="145" spans="1:16" ht="15.75">
      <c r="A145" s="20"/>
      <c r="B145" s="21"/>
      <c r="C145" s="21"/>
      <c r="D145" s="22"/>
      <c r="E145" s="21"/>
      <c r="F145" s="23"/>
      <c r="G145" s="11" t="str">
        <f>IF(ISBLANK(F145),"",_xlfn.MINIFS(J:J,C:C,C145,D:D,D145))</f>
        <v/>
      </c>
      <c r="H145" s="11" t="str">
        <f>IFERROR(IF(A145="","",IF(OR(A145&lt;&gt;A144,C145&lt;&gt;C144),0, IF(AND(ABS(K145-K144) = 0,D145=D144),H144,ABS(K145-K144)))),"")</f>
        <v/>
      </c>
      <c r="I145" s="11" t="str" cm="1">
        <f t="array" ref="I145">_xlfn.IFS(E145="","",RIGHT(E145,2) = "PM",LEFT(E145,5)*1,TRUE,E145*1)</f>
        <v/>
      </c>
      <c r="J145" s="11" t="str">
        <f t="shared" si="0"/>
        <v/>
      </c>
      <c r="K145" s="11" t="str" cm="1">
        <f t="array" ref="K145">_xlfn.IFS(_xlfn.MINIFS(I:I,C:C,C145,D:D,D145,A:A,A145)=TIME(0,0,0),"",TRUE,_xlfn.MINIFS(I:I,C:C,C145,D:D,D145,A:A,A145))</f>
        <v/>
      </c>
      <c r="L145" s="11" t="str" cm="1">
        <f t="array" ref="L145">_xlfn.IFS(_xlfn.MAXIFS(I:I,C:C,C145,D:D,D145,A:A,A145)=TIME(0,0,0),"",TRUE,_xlfn.MAXIFS(I:I,C:C,C145,D:D,D145,A:A,A145))</f>
        <v/>
      </c>
      <c r="M145" s="11" t="str">
        <f>IF(ISBLANK(F145),"",IF(OR(A145&lt;&gt;A144,C145&lt;&gt;C144),0,IF((D145*1)-(D144*1)=0,M144,(D145*1)-(D144*1))))</f>
        <v/>
      </c>
      <c r="N145" s="11" t="str" cm="1">
        <f t="array" ref="N145">IFERROR(_xlfn.IFS(AND(COUNTIF($C145,"*9 hole comp"),$G145&gt;$W$2,$H145-$M145+$S$6&gt;$W$4),"2 strokes",AND(COUNTIF($C145,"*9 hole comp"),$G145&gt;$U$2,$H145-$M145+$S$6&gt;$U$4),"1 stroke",AND(COUNTIF($C145,"*tee comp"),$G145&gt;$W$3,$H145-$M145+$S$6&gt;$W$4),"2 strokes",AND(COUNTIF($C145,"*tee comp"),$G145&gt;$U$3,$H145-$M145+$S$6&gt;$U$4),"1 stroke",TRUE,""),"")</f>
        <v/>
      </c>
      <c r="O145" s="5" t="str">
        <f>IF(N145&lt;&gt;"",B145,"")</f>
        <v/>
      </c>
      <c r="P145" s="12" t="str">
        <f>IF(N145&lt;&gt;"",D145,"")</f>
        <v/>
      </c>
    </row>
    <row r="146" spans="1:16" ht="15.75">
      <c r="A146" s="20"/>
      <c r="B146" s="21"/>
      <c r="C146" s="21"/>
      <c r="D146" s="22"/>
      <c r="E146" s="21"/>
      <c r="F146" s="23"/>
      <c r="G146" s="11" t="str">
        <f>IF(ISBLANK(F146),"",_xlfn.MINIFS(J:J,C:C,C146,D:D,D146))</f>
        <v/>
      </c>
      <c r="H146" s="11" t="str">
        <f>IFERROR(IF(A146="","",IF(OR(A146&lt;&gt;A145,C146&lt;&gt;C145),0, IF(AND(ABS(K146-K145) = 0,D146=D145),H145,ABS(K146-K145)))),"")</f>
        <v/>
      </c>
      <c r="I146" s="11" t="str" cm="1">
        <f t="array" ref="I146">_xlfn.IFS(E146="","",RIGHT(E146,2) = "PM",LEFT(E146,5)*1,TRUE,E146*1)</f>
        <v/>
      </c>
      <c r="J146" s="11" t="str">
        <f t="shared" si="0"/>
        <v/>
      </c>
      <c r="K146" s="11" t="str" cm="1">
        <f t="array" ref="K146">_xlfn.IFS(_xlfn.MINIFS(I:I,C:C,C146,D:D,D146,A:A,A146)=TIME(0,0,0),"",TRUE,_xlfn.MINIFS(I:I,C:C,C146,D:D,D146,A:A,A146))</f>
        <v/>
      </c>
      <c r="L146" s="11" t="str" cm="1">
        <f t="array" ref="L146">_xlfn.IFS(_xlfn.MAXIFS(I:I,C:C,C146,D:D,D146,A:A,A146)=TIME(0,0,0),"",TRUE,_xlfn.MAXIFS(I:I,C:C,C146,D:D,D146,A:A,A146))</f>
        <v/>
      </c>
      <c r="M146" s="11" t="str">
        <f>IF(ISBLANK(F146),"",IF(OR(A146&lt;&gt;A145,C146&lt;&gt;C145),0,IF((D146*1)-(D145*1)=0,M145,(D146*1)-(D145*1))))</f>
        <v/>
      </c>
      <c r="N146" s="11" t="str" cm="1">
        <f t="array" ref="N146">IFERROR(_xlfn.IFS(AND(COUNTIF($C146,"*9 hole comp"),$G146&gt;$W$2,$H146-$M146+$S$6&gt;$W$4),"2 strokes",AND(COUNTIF($C146,"*9 hole comp"),$G146&gt;$U$2,$H146-$M146+$S$6&gt;$U$4),"1 stroke",AND(COUNTIF($C146,"*tee comp"),$G146&gt;$W$3,$H146-$M146+$S$6&gt;$W$4),"2 strokes",AND(COUNTIF($C146,"*tee comp"),$G146&gt;$U$3,$H146-$M146+$S$6&gt;$U$4),"1 stroke",TRUE,""),"")</f>
        <v/>
      </c>
      <c r="O146" s="5" t="str">
        <f>IF(N146&lt;&gt;"",B146,"")</f>
        <v/>
      </c>
      <c r="P146" s="12" t="str">
        <f>IF(N146&lt;&gt;"",D146,"")</f>
        <v/>
      </c>
    </row>
    <row r="147" spans="1:16" ht="15.75">
      <c r="A147" s="20"/>
      <c r="B147" s="21"/>
      <c r="C147" s="21"/>
      <c r="D147" s="22"/>
      <c r="E147" s="21"/>
      <c r="F147" s="23"/>
      <c r="G147" s="11" t="str">
        <f>IF(ISBLANK(F147),"",_xlfn.MINIFS(J:J,C:C,C147,D:D,D147))</f>
        <v/>
      </c>
      <c r="H147" s="11" t="str">
        <f>IFERROR(IF(A147="","",IF(OR(A147&lt;&gt;A146,C147&lt;&gt;C146),0, IF(AND(ABS(K147-K146) = 0,D147=D146),H146,ABS(K147-K146)))),"")</f>
        <v/>
      </c>
      <c r="I147" s="11" t="str" cm="1">
        <f t="array" ref="I147">_xlfn.IFS(E147="","",RIGHT(E147,2) = "PM",LEFT(E147,5)*1,TRUE,E147*1)</f>
        <v/>
      </c>
      <c r="J147" s="11" t="str">
        <f t="shared" si="0"/>
        <v/>
      </c>
      <c r="K147" s="11" t="str" cm="1">
        <f t="array" ref="K147">_xlfn.IFS(_xlfn.MINIFS(I:I,C:C,C147,D:D,D147,A:A,A147)=TIME(0,0,0),"",TRUE,_xlfn.MINIFS(I:I,C:C,C147,D:D,D147,A:A,A147))</f>
        <v/>
      </c>
      <c r="L147" s="11" t="str" cm="1">
        <f t="array" ref="L147">_xlfn.IFS(_xlfn.MAXIFS(I:I,C:C,C147,D:D,D147,A:A,A147)=TIME(0,0,0),"",TRUE,_xlfn.MAXIFS(I:I,C:C,C147,D:D,D147,A:A,A147))</f>
        <v/>
      </c>
      <c r="M147" s="11" t="str">
        <f>IF(ISBLANK(F147),"",IF(OR(A147&lt;&gt;A146,C147&lt;&gt;C146),0,IF((D147*1)-(D146*1)=0,M146,(D147*1)-(D146*1))))</f>
        <v/>
      </c>
      <c r="N147" s="11" t="str" cm="1">
        <f t="array" ref="N147">IFERROR(_xlfn.IFS(AND(COUNTIF($C147,"*9 hole comp"),$G147&gt;$W$2,$H147-$M147+$S$6&gt;$W$4),"2 strokes",AND(COUNTIF($C147,"*9 hole comp"),$G147&gt;$U$2,$H147-$M147+$S$6&gt;$U$4),"1 stroke",AND(COUNTIF($C147,"*tee comp"),$G147&gt;$W$3,$H147-$M147+$S$6&gt;$W$4),"2 strokes",AND(COUNTIF($C147,"*tee comp"),$G147&gt;$U$3,$H147-$M147+$S$6&gt;$U$4),"1 stroke",TRUE,""),"")</f>
        <v/>
      </c>
      <c r="O147" s="5" t="str">
        <f>IF(N147&lt;&gt;"",B147,"")</f>
        <v/>
      </c>
      <c r="P147" s="12" t="str">
        <f>IF(N147&lt;&gt;"",D147,"")</f>
        <v/>
      </c>
    </row>
    <row r="148" spans="1:16" ht="15.75">
      <c r="A148" s="20"/>
      <c r="B148" s="21"/>
      <c r="C148" s="21"/>
      <c r="D148" s="22"/>
      <c r="E148" s="21"/>
      <c r="F148" s="23"/>
      <c r="G148" s="11" t="str">
        <f>IF(ISBLANK(F148),"",_xlfn.MINIFS(J:J,C:C,C148,D:D,D148))</f>
        <v/>
      </c>
      <c r="H148" s="11" t="str">
        <f>IFERROR(IF(A148="","",IF(OR(A148&lt;&gt;A147,C148&lt;&gt;C147),0, IF(AND(ABS(K148-K147) = 0,D148=D147),H147,ABS(K148-K147)))),"")</f>
        <v/>
      </c>
      <c r="I148" s="11" t="str" cm="1">
        <f t="array" ref="I148">_xlfn.IFS(E148="","",RIGHT(E148,2) = "PM",LEFT(E148,5)*1,TRUE,E148*1)</f>
        <v/>
      </c>
      <c r="J148" s="11" t="str">
        <f t="shared" si="0"/>
        <v/>
      </c>
      <c r="K148" s="11" t="str" cm="1">
        <f t="array" ref="K148">_xlfn.IFS(_xlfn.MINIFS(I:I,C:C,C148,D:D,D148,A:A,A148)=TIME(0,0,0),"",TRUE,_xlfn.MINIFS(I:I,C:C,C148,D:D,D148,A:A,A148))</f>
        <v/>
      </c>
      <c r="L148" s="11" t="str" cm="1">
        <f t="array" ref="L148">_xlfn.IFS(_xlfn.MAXIFS(I:I,C:C,C148,D:D,D148,A:A,A148)=TIME(0,0,0),"",TRUE,_xlfn.MAXIFS(I:I,C:C,C148,D:D,D148,A:A,A148))</f>
        <v/>
      </c>
      <c r="M148" s="11" t="str">
        <f>IF(ISBLANK(F148),"",IF(OR(A148&lt;&gt;A147,C148&lt;&gt;C147),0,IF((D148*1)-(D147*1)=0,M147,(D148*1)-(D147*1))))</f>
        <v/>
      </c>
      <c r="N148" s="11" t="str" cm="1">
        <f t="array" ref="N148">IFERROR(_xlfn.IFS(AND(COUNTIF($C148,"*9 hole comp"),$G148&gt;$W$2,$H148-$M148+$S$6&gt;$W$4),"2 strokes",AND(COUNTIF($C148,"*9 hole comp"),$G148&gt;$U$2,$H148-$M148+$S$6&gt;$U$4),"1 stroke",AND(COUNTIF($C148,"*tee comp"),$G148&gt;$W$3,$H148-$M148+$S$6&gt;$W$4),"2 strokes",AND(COUNTIF($C148,"*tee comp"),$G148&gt;$U$3,$H148-$M148+$S$6&gt;$U$4),"1 stroke",TRUE,""),"")</f>
        <v/>
      </c>
      <c r="O148" s="5" t="str">
        <f>IF(N148&lt;&gt;"",B148,"")</f>
        <v/>
      </c>
      <c r="P148" s="12" t="str">
        <f>IF(N148&lt;&gt;"",D148,"")</f>
        <v/>
      </c>
    </row>
    <row r="149" spans="1:16" ht="15.75">
      <c r="A149" s="20"/>
      <c r="B149" s="21"/>
      <c r="C149" s="21"/>
      <c r="D149" s="22"/>
      <c r="E149" s="21"/>
      <c r="F149" s="23"/>
      <c r="G149" s="11" t="str">
        <f>IF(ISBLANK(F149),"",_xlfn.MINIFS(J:J,C:C,C149,D:D,D149))</f>
        <v/>
      </c>
      <c r="H149" s="11" t="str">
        <f>IFERROR(IF(A149="","",IF(OR(A149&lt;&gt;A148,C149&lt;&gt;C148),0, IF(AND(ABS(K149-K148) = 0,D149=D148),H148,ABS(K149-K148)))),"")</f>
        <v/>
      </c>
      <c r="I149" s="11" t="str" cm="1">
        <f t="array" ref="I149">_xlfn.IFS(E149="","",RIGHT(E149,2) = "PM",LEFT(E149,5)*1,TRUE,E149*1)</f>
        <v/>
      </c>
      <c r="J149" s="11" t="str">
        <f t="shared" si="0"/>
        <v/>
      </c>
      <c r="K149" s="11" t="str" cm="1">
        <f t="array" ref="K149">_xlfn.IFS(_xlfn.MINIFS(I:I,C:C,C149,D:D,D149,A:A,A149)=TIME(0,0,0),"",TRUE,_xlfn.MINIFS(I:I,C:C,C149,D:D,D149,A:A,A149))</f>
        <v/>
      </c>
      <c r="L149" s="11" t="str" cm="1">
        <f t="array" ref="L149">_xlfn.IFS(_xlfn.MAXIFS(I:I,C:C,C149,D:D,D149,A:A,A149)=TIME(0,0,0),"",TRUE,_xlfn.MAXIFS(I:I,C:C,C149,D:D,D149,A:A,A149))</f>
        <v/>
      </c>
      <c r="M149" s="11" t="str">
        <f>IF(ISBLANK(F149),"",IF(OR(A149&lt;&gt;A148,C149&lt;&gt;C148),0,IF((D149*1)-(D148*1)=0,M148,(D149*1)-(D148*1))))</f>
        <v/>
      </c>
      <c r="N149" s="11" t="str" cm="1">
        <f t="array" ref="N149">IFERROR(_xlfn.IFS(AND(COUNTIF($C149,"*9 hole comp"),$G149&gt;$W$2,$H149-$M149+$S$6&gt;$W$4),"2 strokes",AND(COUNTIF($C149,"*9 hole comp"),$G149&gt;$U$2,$H149-$M149+$S$6&gt;$U$4),"1 stroke",AND(COUNTIF($C149,"*tee comp"),$G149&gt;$W$3,$H149-$M149+$S$6&gt;$W$4),"2 strokes",AND(COUNTIF($C149,"*tee comp"),$G149&gt;$U$3,$H149-$M149+$S$6&gt;$U$4),"1 stroke",TRUE,""),"")</f>
        <v/>
      </c>
      <c r="O149" s="5" t="str">
        <f>IF(N149&lt;&gt;"",B149,"")</f>
        <v/>
      </c>
      <c r="P149" s="12" t="str">
        <f>IF(N149&lt;&gt;"",D149,"")</f>
        <v/>
      </c>
    </row>
    <row r="150" spans="1:16" ht="15.75">
      <c r="A150" s="20"/>
      <c r="B150" s="21"/>
      <c r="C150" s="21"/>
      <c r="D150" s="22"/>
      <c r="E150" s="21"/>
      <c r="F150" s="23"/>
      <c r="G150" s="11" t="str">
        <f>IF(ISBLANK(F150),"",_xlfn.MINIFS(J:J,C:C,C150,D:D,D150))</f>
        <v/>
      </c>
      <c r="H150" s="11" t="str">
        <f>IFERROR(IF(A150="","",IF(OR(A150&lt;&gt;A149,C150&lt;&gt;C149),0, IF(AND(ABS(K150-K149) = 0,D150=D149),H149,ABS(K150-K149)))),"")</f>
        <v/>
      </c>
      <c r="I150" s="11" t="str" cm="1">
        <f t="array" ref="I150">_xlfn.IFS(E150="","",RIGHT(E150,2) = "PM",LEFT(E150,5)*1,TRUE,E150*1)</f>
        <v/>
      </c>
      <c r="J150" s="11" t="str">
        <f t="shared" si="0"/>
        <v/>
      </c>
      <c r="K150" s="11" t="str" cm="1">
        <f t="array" ref="K150">_xlfn.IFS(_xlfn.MINIFS(I:I,C:C,C150,D:D,D150,A:A,A150)=TIME(0,0,0),"",TRUE,_xlfn.MINIFS(I:I,C:C,C150,D:D,D150,A:A,A150))</f>
        <v/>
      </c>
      <c r="L150" s="11" t="str" cm="1">
        <f t="array" ref="L150">_xlfn.IFS(_xlfn.MAXIFS(I:I,C:C,C150,D:D,D150,A:A,A150)=TIME(0,0,0),"",TRUE,_xlfn.MAXIFS(I:I,C:C,C150,D:D,D150,A:A,A150))</f>
        <v/>
      </c>
      <c r="M150" s="11" t="str">
        <f>IF(ISBLANK(F150),"",IF(OR(A150&lt;&gt;A149,C150&lt;&gt;C149),0,IF((D150*1)-(D149*1)=0,M149,(D150*1)-(D149*1))))</f>
        <v/>
      </c>
      <c r="N150" s="11" t="str" cm="1">
        <f t="array" ref="N150">IFERROR(_xlfn.IFS(AND(COUNTIF($C150,"*9 hole comp"),$G150&gt;$W$2,$H150-$M150+$S$6&gt;$W$4),"2 strokes",AND(COUNTIF($C150,"*9 hole comp"),$G150&gt;$U$2,$H150-$M150+$S$6&gt;$U$4),"1 stroke",AND(COUNTIF($C150,"*tee comp"),$G150&gt;$W$3,$H150-$M150+$S$6&gt;$W$4),"2 strokes",AND(COUNTIF($C150,"*tee comp"),$G150&gt;$U$3,$H150-$M150+$S$6&gt;$U$4),"1 stroke",TRUE,""),"")</f>
        <v/>
      </c>
      <c r="O150" s="5" t="str">
        <f>IF(N150&lt;&gt;"",B150,"")</f>
        <v/>
      </c>
      <c r="P150" s="12" t="str">
        <f>IF(N150&lt;&gt;"",D150,"")</f>
        <v/>
      </c>
    </row>
    <row r="151" spans="1:16" ht="15.75">
      <c r="A151" s="20"/>
      <c r="B151" s="21"/>
      <c r="C151" s="21"/>
      <c r="D151" s="22"/>
      <c r="E151" s="21"/>
      <c r="F151" s="23"/>
      <c r="G151" s="11" t="str">
        <f>IF(ISBLANK(F151),"",_xlfn.MINIFS(J:J,C:C,C151,D:D,D151))</f>
        <v/>
      </c>
      <c r="H151" s="11" t="str">
        <f>IFERROR(IF(A151="","",IF(OR(A151&lt;&gt;A150,C151&lt;&gt;C150),0, IF(AND(ABS(K151-K150) = 0,D151=D150),H150,ABS(K151-K150)))),"")</f>
        <v/>
      </c>
      <c r="I151" s="11" t="str" cm="1">
        <f t="array" ref="I151">_xlfn.IFS(E151="","",RIGHT(E151,2) = "PM",LEFT(E151,5)*1,TRUE,E151*1)</f>
        <v/>
      </c>
      <c r="J151" s="11" t="str">
        <f t="shared" si="0"/>
        <v/>
      </c>
      <c r="K151" s="11" t="str" cm="1">
        <f t="array" ref="K151">_xlfn.IFS(_xlfn.MINIFS(I:I,C:C,C151,D:D,D151,A:A,A151)=TIME(0,0,0),"",TRUE,_xlfn.MINIFS(I:I,C:C,C151,D:D,D151,A:A,A151))</f>
        <v/>
      </c>
      <c r="L151" s="11" t="str" cm="1">
        <f t="array" ref="L151">_xlfn.IFS(_xlfn.MAXIFS(I:I,C:C,C151,D:D,D151,A:A,A151)=TIME(0,0,0),"",TRUE,_xlfn.MAXIFS(I:I,C:C,C151,D:D,D151,A:A,A151))</f>
        <v/>
      </c>
      <c r="M151" s="11" t="str">
        <f>IF(ISBLANK(F151),"",IF(OR(A151&lt;&gt;A150,C151&lt;&gt;C150),0,IF((D151*1)-(D150*1)=0,M150,(D151*1)-(D150*1))))</f>
        <v/>
      </c>
      <c r="N151" s="11" t="str" cm="1">
        <f t="array" ref="N151">IFERROR(_xlfn.IFS(AND(COUNTIF($C151,"*9 hole comp"),$G151&gt;$W$2,$H151-$M151+$S$6&gt;$W$4),"2 strokes",AND(COUNTIF($C151,"*9 hole comp"),$G151&gt;$U$2,$H151-$M151+$S$6&gt;$U$4),"1 stroke",AND(COUNTIF($C151,"*tee comp"),$G151&gt;$W$3,$H151-$M151+$S$6&gt;$W$4),"2 strokes",AND(COUNTIF($C151,"*tee comp"),$G151&gt;$U$3,$H151-$M151+$S$6&gt;$U$4),"1 stroke",TRUE,""),"")</f>
        <v/>
      </c>
      <c r="O151" s="5" t="str">
        <f>IF(N151&lt;&gt;"",B151,"")</f>
        <v/>
      </c>
      <c r="P151" s="12" t="str">
        <f>IF(N151&lt;&gt;"",D151,"")</f>
        <v/>
      </c>
    </row>
    <row r="152" spans="1:16" ht="15.75">
      <c r="A152" s="20"/>
      <c r="B152" s="21"/>
      <c r="C152" s="21"/>
      <c r="D152" s="22"/>
      <c r="E152" s="21"/>
      <c r="F152" s="23"/>
      <c r="G152" s="11" t="str">
        <f>IF(ISBLANK(F152),"",_xlfn.MINIFS(J:J,C:C,C152,D:D,D152))</f>
        <v/>
      </c>
      <c r="H152" s="11" t="str">
        <f>IFERROR(IF(A152="","",IF(OR(A152&lt;&gt;A151,C152&lt;&gt;C151),0, IF(AND(ABS(K152-K151) = 0,D152=D151),H151,ABS(K152-K151)))),"")</f>
        <v/>
      </c>
      <c r="I152" s="11" t="str" cm="1">
        <f t="array" ref="I152">_xlfn.IFS(E152="","",RIGHT(E152,2) = "PM",LEFT(E152,5)*1,TRUE,E152*1)</f>
        <v/>
      </c>
      <c r="J152" s="11" t="str">
        <f t="shared" si="0"/>
        <v/>
      </c>
      <c r="K152" s="11" t="str" cm="1">
        <f t="array" ref="K152">_xlfn.IFS(_xlfn.MINIFS(I:I,C:C,C152,D:D,D152,A:A,A152)=TIME(0,0,0),"",TRUE,_xlfn.MINIFS(I:I,C:C,C152,D:D,D152,A:A,A152))</f>
        <v/>
      </c>
      <c r="L152" s="11" t="str" cm="1">
        <f t="array" ref="L152">_xlfn.IFS(_xlfn.MAXIFS(I:I,C:C,C152,D:D,D152,A:A,A152)=TIME(0,0,0),"",TRUE,_xlfn.MAXIFS(I:I,C:C,C152,D:D,D152,A:A,A152))</f>
        <v/>
      </c>
      <c r="M152" s="11" t="str">
        <f>IF(ISBLANK(F152),"",IF(OR(A152&lt;&gt;A151,C152&lt;&gt;C151),0,IF((D152*1)-(D151*1)=0,M151,(D152*1)-(D151*1))))</f>
        <v/>
      </c>
      <c r="N152" s="11" t="str" cm="1">
        <f t="array" ref="N152">IFERROR(_xlfn.IFS(AND(COUNTIF($C152,"*9 hole comp"),$G152&gt;$W$2,$H152-$M152+$S$6&gt;$W$4),"2 strokes",AND(COUNTIF($C152,"*9 hole comp"),$G152&gt;$U$2,$H152-$M152+$S$6&gt;$U$4),"1 stroke",AND(COUNTIF($C152,"*tee comp"),$G152&gt;$W$3,$H152-$M152+$S$6&gt;$W$4),"2 strokes",AND(COUNTIF($C152,"*tee comp"),$G152&gt;$U$3,$H152-$M152+$S$6&gt;$U$4),"1 stroke",TRUE,""),"")</f>
        <v/>
      </c>
      <c r="O152" s="5" t="str">
        <f>IF(N152&lt;&gt;"",B152,"")</f>
        <v/>
      </c>
      <c r="P152" s="12" t="str">
        <f>IF(N152&lt;&gt;"",D152,"")</f>
        <v/>
      </c>
    </row>
    <row r="153" spans="1:16" ht="15.75">
      <c r="A153" s="20"/>
      <c r="B153" s="21"/>
      <c r="C153" s="21"/>
      <c r="D153" s="22"/>
      <c r="E153" s="21"/>
      <c r="F153" s="23"/>
      <c r="G153" s="11" t="str">
        <f>IF(ISBLANK(F153),"",_xlfn.MINIFS(J:J,C:C,C153,D:D,D153))</f>
        <v/>
      </c>
      <c r="H153" s="11" t="str">
        <f>IFERROR(IF(A153="","",IF(OR(A153&lt;&gt;A152,C153&lt;&gt;C152),0, IF(AND(ABS(K153-K152) = 0,D153=D152),H152,ABS(K153-K152)))),"")</f>
        <v/>
      </c>
      <c r="I153" s="11" t="str" cm="1">
        <f t="array" ref="I153">_xlfn.IFS(E153="","",RIGHT(E153,2) = "PM",LEFT(E153,5)*1,TRUE,E153*1)</f>
        <v/>
      </c>
      <c r="J153" s="11" t="str">
        <f t="shared" si="0"/>
        <v/>
      </c>
      <c r="K153" s="11" t="str" cm="1">
        <f t="array" ref="K153">_xlfn.IFS(_xlfn.MINIFS(I:I,C:C,C153,D:D,D153,A:A,A153)=TIME(0,0,0),"",TRUE,_xlfn.MINIFS(I:I,C:C,C153,D:D,D153,A:A,A153))</f>
        <v/>
      </c>
      <c r="L153" s="11" t="str" cm="1">
        <f t="array" ref="L153">_xlfn.IFS(_xlfn.MAXIFS(I:I,C:C,C153,D:D,D153,A:A,A153)=TIME(0,0,0),"",TRUE,_xlfn.MAXIFS(I:I,C:C,C153,D:D,D153,A:A,A153))</f>
        <v/>
      </c>
      <c r="M153" s="11" t="str">
        <f>IF(ISBLANK(F153),"",IF(OR(A153&lt;&gt;A152,C153&lt;&gt;C152),0,IF((D153*1)-(D152*1)=0,M152,(D153*1)-(D152*1))))</f>
        <v/>
      </c>
      <c r="N153" s="11" t="str" cm="1">
        <f t="array" ref="N153">IFERROR(_xlfn.IFS(AND(COUNTIF($C153,"*9 hole comp"),$G153&gt;$W$2,$H153-$M153+$S$6&gt;$W$4),"2 strokes",AND(COUNTIF($C153,"*9 hole comp"),$G153&gt;$U$2,$H153-$M153+$S$6&gt;$U$4),"1 stroke",AND(COUNTIF($C153,"*tee comp"),$G153&gt;$W$3,$H153-$M153+$S$6&gt;$W$4),"2 strokes",AND(COUNTIF($C153,"*tee comp"),$G153&gt;$U$3,$H153-$M153+$S$6&gt;$U$4),"1 stroke",TRUE,""),"")</f>
        <v/>
      </c>
      <c r="O153" s="5" t="str">
        <f>IF(N153&lt;&gt;"",B153,"")</f>
        <v/>
      </c>
      <c r="P153" s="12" t="str">
        <f>IF(N153&lt;&gt;"",D153,"")</f>
        <v/>
      </c>
    </row>
    <row r="154" spans="1:16" ht="15.75">
      <c r="A154" s="24"/>
      <c r="B154" s="25"/>
      <c r="C154" s="25"/>
      <c r="D154" s="26"/>
      <c r="E154" s="25"/>
      <c r="F154" s="27"/>
      <c r="G154" s="11" t="str">
        <f>IF(ISBLANK(F154),"",_xlfn.MINIFS(J:J,C:C,C154,D:D,D154))</f>
        <v/>
      </c>
      <c r="H154" s="11" t="str">
        <f>IFERROR(IF(A154="","",IF(OR(A154&lt;&gt;A153,C154&lt;&gt;C153),0, IF(AND(ABS(K154-K153) = 0,D154=D153),H153,ABS(K154-K153)))),"")</f>
        <v/>
      </c>
      <c r="I154" s="11" t="str" cm="1">
        <f t="array" ref="I154">_xlfn.IFS(E154="","",RIGHT(E154,2) = "PM",LEFT(E154,5)*1,TRUE,E154*1)</f>
        <v/>
      </c>
      <c r="J154" s="11" t="str">
        <f t="shared" si="0"/>
        <v/>
      </c>
      <c r="K154" s="11" t="str" cm="1">
        <f t="array" ref="K154">_xlfn.IFS(_xlfn.MINIFS(I:I,C:C,C154,D:D,D154,A:A,A154)=TIME(0,0,0),"",TRUE,_xlfn.MINIFS(I:I,C:C,C154,D:D,D154,A:A,A154))</f>
        <v/>
      </c>
      <c r="L154" s="11" t="str" cm="1">
        <f t="array" ref="L154">_xlfn.IFS(_xlfn.MAXIFS(I:I,C:C,C154,D:D,D154,A:A,A154)=TIME(0,0,0),"",TRUE,_xlfn.MAXIFS(I:I,C:C,C154,D:D,D154,A:A,A154))</f>
        <v/>
      </c>
      <c r="M154" s="11" t="str">
        <f>IF(ISBLANK(F154),"",IF(OR(A154&lt;&gt;A153,C154&lt;&gt;C153),0,IF((D154*1)-(D153*1)=0,M153,(D154*1)-(D153*1))))</f>
        <v/>
      </c>
      <c r="N154" s="11" t="str" cm="1">
        <f t="array" ref="N154">IFERROR(_xlfn.IFS(AND(COUNTIF($C154,"*9 hole comp"),$G154&gt;$W$2,$H154-$M154+$S$6&gt;$W$4),"2 strokes",AND(COUNTIF($C154,"*9 hole comp"),$G154&gt;$U$2,$H154-$M154+$S$6&gt;$U$4),"1 stroke",AND(COUNTIF($C154,"*tee comp"),$G154&gt;$W$3,$H154-$M154+$S$6&gt;$W$4),"2 strokes",AND(COUNTIF($C154,"*tee comp"),$G154&gt;$U$3,$H154-$M154+$S$6&gt;$U$4),"1 stroke",TRUE,""),"")</f>
        <v/>
      </c>
      <c r="O154" s="5" t="str">
        <f>IF(N154&lt;&gt;"",B154,"")</f>
        <v/>
      </c>
      <c r="P154" s="12" t="str">
        <f>IF(N154&lt;&gt;"",D154,"")</f>
        <v/>
      </c>
    </row>
    <row r="155" spans="1:16" ht="15.75">
      <c r="A155" s="28"/>
      <c r="B155" s="29"/>
      <c r="C155" s="29"/>
      <c r="D155" s="30"/>
      <c r="E155" s="32"/>
      <c r="F155" s="31"/>
      <c r="G155" s="11" t="str">
        <f>IF(ISBLANK(F155),"",_xlfn.MINIFS(J:J,C:C,C155,D:D,D155))</f>
        <v/>
      </c>
      <c r="H155" s="11" t="str">
        <f>IFERROR(IF(A155="","",IF(OR(A155&lt;&gt;A154,C155&lt;&gt;C154),0, IF(AND(ABS(K155-K154) = 0,D155=D154),H154,ABS(K155-K154)))),"")</f>
        <v/>
      </c>
      <c r="I155" s="11" t="str" cm="1">
        <f t="array" ref="I155">_xlfn.IFS(E155="","",RIGHT(E155,2) = "PM",LEFT(E155,5)*1,TRUE,E155*1)</f>
        <v/>
      </c>
      <c r="J155" s="11" t="str">
        <f t="shared" si="0"/>
        <v/>
      </c>
      <c r="K155" s="11" t="str" cm="1">
        <f t="array" ref="K155">_xlfn.IFS(_xlfn.MINIFS(I:I,C:C,C155,D:D,D155,A:A,A155)=TIME(0,0,0),"",TRUE,_xlfn.MINIFS(I:I,C:C,C155,D:D,D155,A:A,A155))</f>
        <v/>
      </c>
      <c r="L155" s="11" t="str" cm="1">
        <f t="array" ref="L155">_xlfn.IFS(_xlfn.MAXIFS(I:I,C:C,C155,D:D,D155,A:A,A155)=TIME(0,0,0),"",TRUE,_xlfn.MAXIFS(I:I,C:C,C155,D:D,D155,A:A,A155))</f>
        <v/>
      </c>
      <c r="M155" s="11" t="str">
        <f>IF(ISBLANK(F155),"",IF(OR(A155&lt;&gt;A154,C155&lt;&gt;C154),0,IF((D155*1)-(D154*1)=0,M154,(D155*1)-(D154*1))))</f>
        <v/>
      </c>
      <c r="N155" s="11" t="str" cm="1">
        <f t="array" ref="N155">IFERROR(_xlfn.IFS(AND(COUNTIF($C155,"*9 hole comp"),$G155&gt;$W$2,$H155-$M155+$S$6&gt;$W$4),"2 strokes",AND(COUNTIF($C155,"*9 hole comp"),$G155&gt;$U$2,$H155-$M155+$S$6&gt;$U$4),"1 stroke",AND(COUNTIF($C155,"*tee comp"),$G155&gt;$W$3,$H155-$M155+$S$6&gt;$W$4),"2 strokes",AND(COUNTIF($C155,"*tee comp"),$G155&gt;$U$3,$H155-$M155+$S$6&gt;$U$4),"1 stroke",TRUE,""),"")</f>
        <v/>
      </c>
      <c r="O155" s="5" t="str">
        <f>IF(N155&lt;&gt;"",B155,"")</f>
        <v/>
      </c>
      <c r="P155" s="12" t="str">
        <f>IF(N155&lt;&gt;"",D155,"")</f>
        <v/>
      </c>
    </row>
    <row r="156" spans="1:16" ht="15.75">
      <c r="A156" s="28"/>
      <c r="B156" s="29"/>
      <c r="C156" s="29"/>
      <c r="D156" s="30"/>
      <c r="E156" s="32"/>
      <c r="F156" s="31"/>
      <c r="G156" s="11" t="str">
        <f>IF(ISBLANK(F156),"",_xlfn.MINIFS(J:J,C:C,C156,D:D,D156))</f>
        <v/>
      </c>
      <c r="H156" s="11" t="str">
        <f>IFERROR(IF(A156="","",IF(OR(A156&lt;&gt;A155,C156&lt;&gt;C155),0, IF(AND(ABS(K156-K155) = 0,D156=D155),H155,ABS(K156-K155)))),"")</f>
        <v/>
      </c>
      <c r="I156" s="11" t="str" cm="1">
        <f t="array" ref="I156">_xlfn.IFS(E156="","",RIGHT(E156,2) = "PM",LEFT(E156,5)*1,TRUE,E156*1)</f>
        <v/>
      </c>
      <c r="J156" s="11" t="str">
        <f t="shared" si="0"/>
        <v/>
      </c>
      <c r="K156" s="11" t="str" cm="1">
        <f t="array" ref="K156">_xlfn.IFS(_xlfn.MINIFS(I:I,C:C,C156,D:D,D156,A:A,A156)=TIME(0,0,0),"",TRUE,_xlfn.MINIFS(I:I,C:C,C156,D:D,D156,A:A,A156))</f>
        <v/>
      </c>
      <c r="L156" s="11" t="str" cm="1">
        <f t="array" ref="L156">_xlfn.IFS(_xlfn.MAXIFS(I:I,C:C,C156,D:D,D156,A:A,A156)=TIME(0,0,0),"",TRUE,_xlfn.MAXIFS(I:I,C:C,C156,D:D,D156,A:A,A156))</f>
        <v/>
      </c>
      <c r="M156" s="11" t="str">
        <f>IF(ISBLANK(F156),"",IF(OR(A156&lt;&gt;A155,C156&lt;&gt;C155),0,IF((D156*1)-(D155*1)=0,M155,(D156*1)-(D155*1))))</f>
        <v/>
      </c>
      <c r="N156" s="11" t="str" cm="1">
        <f t="array" ref="N156">IFERROR(_xlfn.IFS(AND(COUNTIF($C156,"*9 hole comp"),$G156&gt;$W$2,$H156-$M156+$S$6&gt;$W$4),"2 strokes",AND(COUNTIF($C156,"*9 hole comp"),$G156&gt;$U$2,$H156-$M156+$S$6&gt;$U$4),"1 stroke",AND(COUNTIF($C156,"*tee comp"),$G156&gt;$W$3,$H156-$M156+$S$6&gt;$W$4),"2 strokes",AND(COUNTIF($C156,"*tee comp"),$G156&gt;$U$3,$H156-$M156+$S$6&gt;$U$4),"1 stroke",TRUE,""),"")</f>
        <v/>
      </c>
      <c r="O156" s="5" t="str">
        <f>IF(N156&lt;&gt;"",B156,"")</f>
        <v/>
      </c>
      <c r="P156" s="12" t="str">
        <f>IF(N156&lt;&gt;"",D156,"")</f>
        <v/>
      </c>
    </row>
    <row r="157" spans="1:16" ht="15.75">
      <c r="A157" s="28"/>
      <c r="B157" s="29"/>
      <c r="C157" s="29"/>
      <c r="D157" s="30"/>
      <c r="E157" s="32"/>
      <c r="F157" s="31"/>
      <c r="G157" s="11" t="str">
        <f>IF(ISBLANK(F157),"",_xlfn.MINIFS(J:J,C:C,C157,D:D,D157))</f>
        <v/>
      </c>
      <c r="H157" s="11" t="str">
        <f>IFERROR(IF(A157="","",IF(OR(A157&lt;&gt;A156,C157&lt;&gt;C156),0, IF(AND(ABS(K157-K156) = 0,D157=D156),H156,ABS(K157-K156)))),"")</f>
        <v/>
      </c>
      <c r="I157" s="11" t="str" cm="1">
        <f t="array" ref="I157">_xlfn.IFS(E157="","",RIGHT(E157,2) = "PM",LEFT(E157,5)*1,TRUE,E157*1)</f>
        <v/>
      </c>
      <c r="J157" s="11" t="str">
        <f t="shared" si="0"/>
        <v/>
      </c>
      <c r="K157" s="11" t="str" cm="1">
        <f t="array" ref="K157">_xlfn.IFS(_xlfn.MINIFS(I:I,C:C,C157,D:D,D157,A:A,A157)=TIME(0,0,0),"",TRUE,_xlfn.MINIFS(I:I,C:C,C157,D:D,D157,A:A,A157))</f>
        <v/>
      </c>
      <c r="L157" s="11" t="str" cm="1">
        <f t="array" ref="L157">_xlfn.IFS(_xlfn.MAXIFS(I:I,C:C,C157,D:D,D157,A:A,A157)=TIME(0,0,0),"",TRUE,_xlfn.MAXIFS(I:I,C:C,C157,D:D,D157,A:A,A157))</f>
        <v/>
      </c>
      <c r="M157" s="11" t="str">
        <f>IF(ISBLANK(F157),"",IF(OR(A157&lt;&gt;A156,C157&lt;&gt;C156),0,IF((D157*1)-(D156*1)=0,M156,(D157*1)-(D156*1))))</f>
        <v/>
      </c>
      <c r="N157" s="11" t="str" cm="1">
        <f t="array" ref="N157">IFERROR(_xlfn.IFS(AND(COUNTIF($C157,"*9 hole comp"),$G157&gt;$W$2,$H157-$M157+$S$6&gt;$W$4),"2 strokes",AND(COUNTIF($C157,"*9 hole comp"),$G157&gt;$U$2,$H157-$M157+$S$6&gt;$U$4),"1 stroke",AND(COUNTIF($C157,"*tee comp"),$G157&gt;$W$3,$H157-$M157+$S$6&gt;$W$4),"2 strokes",AND(COUNTIF($C157,"*tee comp"),$G157&gt;$U$3,$H157-$M157+$S$6&gt;$U$4),"1 stroke",TRUE,""),"")</f>
        <v/>
      </c>
      <c r="O157" s="5" t="str">
        <f>IF(N157&lt;&gt;"",B157,"")</f>
        <v/>
      </c>
      <c r="P157" s="12" t="str">
        <f>IF(N157&lt;&gt;"",D157,"")</f>
        <v/>
      </c>
    </row>
    <row r="158" spans="1:16" ht="15.75">
      <c r="A158" s="28"/>
      <c r="B158" s="29"/>
      <c r="C158" s="29"/>
      <c r="D158" s="30"/>
      <c r="E158" s="32"/>
      <c r="F158" s="31"/>
      <c r="G158" s="11" t="str">
        <f>IF(ISBLANK(F158),"",_xlfn.MINIFS(J:J,C:C,C158,D:D,D158))</f>
        <v/>
      </c>
      <c r="H158" s="11" t="str">
        <f>IFERROR(IF(A158="","",IF(OR(A158&lt;&gt;A157,C158&lt;&gt;C157),0, IF(AND(ABS(K158-K157) = 0,D158=D157),H157,ABS(K158-K157)))),"")</f>
        <v/>
      </c>
      <c r="I158" s="11" t="str" cm="1">
        <f t="array" ref="I158">_xlfn.IFS(E158="","",RIGHT(E158,2) = "PM",LEFT(E158,5)*1,TRUE,E158*1)</f>
        <v/>
      </c>
      <c r="J158" s="11" t="str">
        <f t="shared" si="0"/>
        <v/>
      </c>
      <c r="K158" s="11" t="str" cm="1">
        <f t="array" ref="K158">_xlfn.IFS(_xlfn.MINIFS(I:I,C:C,C158,D:D,D158,A:A,A158)=TIME(0,0,0),"",TRUE,_xlfn.MINIFS(I:I,C:C,C158,D:D,D158,A:A,A158))</f>
        <v/>
      </c>
      <c r="L158" s="11" t="str" cm="1">
        <f t="array" ref="L158">_xlfn.IFS(_xlfn.MAXIFS(I:I,C:C,C158,D:D,D158,A:A,A158)=TIME(0,0,0),"",TRUE,_xlfn.MAXIFS(I:I,C:C,C158,D:D,D158,A:A,A158))</f>
        <v/>
      </c>
      <c r="M158" s="11" t="str">
        <f>IF(ISBLANK(F158),"",IF(OR(A158&lt;&gt;A157,C158&lt;&gt;C157),0,IF((D158*1)-(D157*1)=0,M157,(D158*1)-(D157*1))))</f>
        <v/>
      </c>
      <c r="N158" s="11" t="str" cm="1">
        <f t="array" ref="N158">IFERROR(_xlfn.IFS(AND(COUNTIF($C158,"*9 hole comp"),$G158&gt;$W$2,$H158-$M158+$S$6&gt;$W$4),"2 strokes",AND(COUNTIF($C158,"*9 hole comp"),$G158&gt;$U$2,$H158-$M158+$S$6&gt;$U$4),"1 stroke",AND(COUNTIF($C158,"*tee comp"),$G158&gt;$W$3,$H158-$M158+$S$6&gt;$W$4),"2 strokes",AND(COUNTIF($C158,"*tee comp"),$G158&gt;$U$3,$H158-$M158+$S$6&gt;$U$4),"1 stroke",TRUE,""),"")</f>
        <v/>
      </c>
      <c r="O158" s="5" t="str">
        <f>IF(N158&lt;&gt;"",B158,"")</f>
        <v/>
      </c>
      <c r="P158" s="12" t="str">
        <f>IF(N158&lt;&gt;"",D158,"")</f>
        <v/>
      </c>
    </row>
    <row r="159" spans="1:16" ht="15.75">
      <c r="A159" s="28"/>
      <c r="B159" s="29"/>
      <c r="C159" s="29"/>
      <c r="D159" s="30"/>
      <c r="E159" s="32"/>
      <c r="F159" s="31"/>
      <c r="G159" s="11" t="str">
        <f>IF(ISBLANK(F159),"",_xlfn.MINIFS(J:J,C:C,C159,D:D,D159))</f>
        <v/>
      </c>
      <c r="H159" s="11" t="str">
        <f>IFERROR(IF(A159="","",IF(OR(A159&lt;&gt;A158,C159&lt;&gt;C158),0, IF(AND(ABS(K159-K158) = 0,D159=D158),H158,ABS(K159-K158)))),"")</f>
        <v/>
      </c>
      <c r="I159" s="11" t="str" cm="1">
        <f t="array" ref="I159">_xlfn.IFS(E159="","",RIGHT(E159,2) = "PM",LEFT(E159,5)*1,TRUE,E159*1)</f>
        <v/>
      </c>
      <c r="J159" s="11" t="str">
        <f t="shared" si="0"/>
        <v/>
      </c>
      <c r="K159" s="11" t="str" cm="1">
        <f t="array" ref="K159">_xlfn.IFS(_xlfn.MINIFS(I:I,C:C,C159,D:D,D159,A:A,A159)=TIME(0,0,0),"",TRUE,_xlfn.MINIFS(I:I,C:C,C159,D:D,D159,A:A,A159))</f>
        <v/>
      </c>
      <c r="L159" s="11" t="str" cm="1">
        <f t="array" ref="L159">_xlfn.IFS(_xlfn.MAXIFS(I:I,C:C,C159,D:D,D159,A:A,A159)=TIME(0,0,0),"",TRUE,_xlfn.MAXIFS(I:I,C:C,C159,D:D,D159,A:A,A159))</f>
        <v/>
      </c>
      <c r="M159" s="11" t="str">
        <f>IF(ISBLANK(F159),"",IF(OR(A159&lt;&gt;A158,C159&lt;&gt;C158),0,IF((D159*1)-(D158*1)=0,M158,(D159*1)-(D158*1))))</f>
        <v/>
      </c>
      <c r="N159" s="11" t="str" cm="1">
        <f t="array" ref="N159">IFERROR(_xlfn.IFS(AND(COUNTIF($C159,"*9 hole comp"),$G159&gt;$W$2,$H159-$M159+$S$6&gt;$W$4),"2 strokes",AND(COUNTIF($C159,"*9 hole comp"),$G159&gt;$U$2,$H159-$M159+$S$6&gt;$U$4),"1 stroke",AND(COUNTIF($C159,"*tee comp"),$G159&gt;$W$3,$H159-$M159+$S$6&gt;$W$4),"2 strokes",AND(COUNTIF($C159,"*tee comp"),$G159&gt;$U$3,$H159-$M159+$S$6&gt;$U$4),"1 stroke",TRUE,""),"")</f>
        <v/>
      </c>
      <c r="O159" s="5" t="str">
        <f>IF(N159&lt;&gt;"",B159,"")</f>
        <v/>
      </c>
      <c r="P159" s="12" t="str">
        <f>IF(N159&lt;&gt;"",D159,"")</f>
        <v/>
      </c>
    </row>
    <row r="160" spans="1:16" ht="15.75">
      <c r="A160" s="28"/>
      <c r="B160" s="29"/>
      <c r="C160" s="29"/>
      <c r="D160" s="30"/>
      <c r="E160" s="32"/>
      <c r="F160" s="31"/>
      <c r="G160" s="11" t="str">
        <f>IF(ISBLANK(F160),"",_xlfn.MINIFS(J:J,C:C,C160,D:D,D160))</f>
        <v/>
      </c>
      <c r="H160" s="11" t="str">
        <f>IFERROR(IF(A160="","",IF(OR(A160&lt;&gt;A159,C160&lt;&gt;C159),0, IF(AND(ABS(K160-K159) = 0,D160=D159),H159,ABS(K160-K159)))),"")</f>
        <v/>
      </c>
      <c r="I160" s="11" t="str" cm="1">
        <f t="array" ref="I160">_xlfn.IFS(E160="","",RIGHT(E160,2) = "PM",LEFT(E160,5)*1,TRUE,E160*1)</f>
        <v/>
      </c>
      <c r="J160" s="11" t="str">
        <f t="shared" si="0"/>
        <v/>
      </c>
      <c r="K160" s="11" t="str" cm="1">
        <f t="array" ref="K160">_xlfn.IFS(_xlfn.MINIFS(I:I,C:C,C160,D:D,D160,A:A,A160)=TIME(0,0,0),"",TRUE,_xlfn.MINIFS(I:I,C:C,C160,D:D,D160,A:A,A160))</f>
        <v/>
      </c>
      <c r="L160" s="11" t="str" cm="1">
        <f t="array" ref="L160">_xlfn.IFS(_xlfn.MAXIFS(I:I,C:C,C160,D:D,D160,A:A,A160)=TIME(0,0,0),"",TRUE,_xlfn.MAXIFS(I:I,C:C,C160,D:D,D160,A:A,A160))</f>
        <v/>
      </c>
      <c r="M160" s="11" t="str">
        <f>IF(ISBLANK(F160),"",IF(OR(A160&lt;&gt;A159,C160&lt;&gt;C159),0,IF((D160*1)-(D159*1)=0,M159,(D160*1)-(D159*1))))</f>
        <v/>
      </c>
      <c r="N160" s="11" t="str" cm="1">
        <f t="array" ref="N160">IFERROR(_xlfn.IFS(AND(COUNTIF($C160,"*9 hole comp"),$G160&gt;$W$2,$H160-$M160+$S$6&gt;$W$4),"2 strokes",AND(COUNTIF($C160,"*9 hole comp"),$G160&gt;$U$2,$H160-$M160+$S$6&gt;$U$4),"1 stroke",AND(COUNTIF($C160,"*tee comp"),$G160&gt;$W$3,$H160-$M160+$S$6&gt;$W$4),"2 strokes",AND(COUNTIF($C160,"*tee comp"),$G160&gt;$U$3,$H160-$M160+$S$6&gt;$U$4),"1 stroke",TRUE,""),"")</f>
        <v/>
      </c>
      <c r="O160" s="5" t="str">
        <f>IF(N160&lt;&gt;"",B160,"")</f>
        <v/>
      </c>
      <c r="P160" s="12" t="str">
        <f>IF(N160&lt;&gt;"",D160,"")</f>
        <v/>
      </c>
    </row>
    <row r="161" spans="1:16" ht="15.75">
      <c r="A161" s="28"/>
      <c r="B161" s="29"/>
      <c r="C161" s="29"/>
      <c r="D161" s="30"/>
      <c r="E161" s="32"/>
      <c r="F161" s="31"/>
      <c r="G161" s="11" t="str">
        <f>IF(ISBLANK(F161),"",_xlfn.MINIFS(J:J,C:C,C161,D:D,D161))</f>
        <v/>
      </c>
      <c r="H161" s="11" t="str">
        <f>IFERROR(IF(A161="","",IF(OR(A161&lt;&gt;A160,C161&lt;&gt;C160),0, IF(AND(ABS(K161-K160) = 0,D161=D160),H160,ABS(K161-K160)))),"")</f>
        <v/>
      </c>
      <c r="I161" s="11" t="str" cm="1">
        <f t="array" ref="I161">_xlfn.IFS(E161="","",RIGHT(E161,2) = "PM",LEFT(E161,5)*1,TRUE,E161*1)</f>
        <v/>
      </c>
      <c r="J161" s="11" t="str">
        <f t="shared" si="0"/>
        <v/>
      </c>
      <c r="K161" s="11" t="str" cm="1">
        <f t="array" ref="K161">_xlfn.IFS(_xlfn.MINIFS(I:I,C:C,C161,D:D,D161,A:A,A161)=TIME(0,0,0),"",TRUE,_xlfn.MINIFS(I:I,C:C,C161,D:D,D161,A:A,A161))</f>
        <v/>
      </c>
      <c r="L161" s="11" t="str" cm="1">
        <f t="array" ref="L161">_xlfn.IFS(_xlfn.MAXIFS(I:I,C:C,C161,D:D,D161,A:A,A161)=TIME(0,0,0),"",TRUE,_xlfn.MAXIFS(I:I,C:C,C161,D:D,D161,A:A,A161))</f>
        <v/>
      </c>
      <c r="M161" s="11" t="str">
        <f>IF(ISBLANK(F161),"",IF(OR(A161&lt;&gt;A160,C161&lt;&gt;C160),0,IF((D161*1)-(D160*1)=0,M160,(D161*1)-(D160*1))))</f>
        <v/>
      </c>
      <c r="N161" s="11" t="str" cm="1">
        <f t="array" ref="N161">IFERROR(_xlfn.IFS(AND(COUNTIF($C161,"*9 hole comp"),$G161&gt;$W$2,$H161-$M161+$S$6&gt;$W$4),"2 strokes",AND(COUNTIF($C161,"*9 hole comp"),$G161&gt;$U$2,$H161-$M161+$S$6&gt;$U$4),"1 stroke",AND(COUNTIF($C161,"*tee comp"),$G161&gt;$W$3,$H161-$M161+$S$6&gt;$W$4),"2 strokes",AND(COUNTIF($C161,"*tee comp"),$G161&gt;$U$3,$H161-$M161+$S$6&gt;$U$4),"1 stroke",TRUE,""),"")</f>
        <v/>
      </c>
      <c r="O161" s="5" t="str">
        <f>IF(N161&lt;&gt;"",B161,"")</f>
        <v/>
      </c>
      <c r="P161" s="12" t="str">
        <f>IF(N161&lt;&gt;"",D161,"")</f>
        <v/>
      </c>
    </row>
    <row r="162" spans="1:16" ht="15.75">
      <c r="A162" s="28"/>
      <c r="B162" s="29"/>
      <c r="C162" s="29"/>
      <c r="D162" s="30"/>
      <c r="E162" s="32"/>
      <c r="F162" s="31"/>
      <c r="G162" s="11" t="str">
        <f>IF(ISBLANK(F162),"",_xlfn.MINIFS(J:J,C:C,C162,D:D,D162))</f>
        <v/>
      </c>
      <c r="H162" s="11" t="str">
        <f>IFERROR(IF(A162="","",IF(OR(A162&lt;&gt;A161,C162&lt;&gt;C161),0, IF(AND(ABS(K162-K161) = 0,D162=D161),H161,ABS(K162-K161)))),"")</f>
        <v/>
      </c>
      <c r="I162" s="11" t="str" cm="1">
        <f t="array" ref="I162">_xlfn.IFS(E162="","",RIGHT(E162,2) = "PM",LEFT(E162,5)*1,TRUE,E162*1)</f>
        <v/>
      </c>
      <c r="J162" s="11" t="str">
        <f t="shared" si="0"/>
        <v/>
      </c>
      <c r="K162" s="11" t="str" cm="1">
        <f t="array" ref="K162">_xlfn.IFS(_xlfn.MINIFS(I:I,C:C,C162,D:D,D162,A:A,A162)=TIME(0,0,0),"",TRUE,_xlfn.MINIFS(I:I,C:C,C162,D:D,D162,A:A,A162))</f>
        <v/>
      </c>
      <c r="L162" s="11" t="str" cm="1">
        <f t="array" ref="L162">_xlfn.IFS(_xlfn.MAXIFS(I:I,C:C,C162,D:D,D162,A:A,A162)=TIME(0,0,0),"",TRUE,_xlfn.MAXIFS(I:I,C:C,C162,D:D,D162,A:A,A162))</f>
        <v/>
      </c>
      <c r="M162" s="11" t="str">
        <f>IF(ISBLANK(F162),"",IF(OR(A162&lt;&gt;A161,C162&lt;&gt;C161),0,IF((D162*1)-(D161*1)=0,M161,(D162*1)-(D161*1))))</f>
        <v/>
      </c>
      <c r="N162" s="11" t="str" cm="1">
        <f t="array" ref="N162">IFERROR(_xlfn.IFS(AND(COUNTIF($C162,"*9 hole comp"),$G162&gt;$W$2,$H162-$M162+$S$6&gt;$W$4),"2 strokes",AND(COUNTIF($C162,"*9 hole comp"),$G162&gt;$U$2,$H162-$M162+$S$6&gt;$U$4),"1 stroke",AND(COUNTIF($C162,"*tee comp"),$G162&gt;$W$3,$H162-$M162+$S$6&gt;$W$4),"2 strokes",AND(COUNTIF($C162,"*tee comp"),$G162&gt;$U$3,$H162-$M162+$S$6&gt;$U$4),"1 stroke",TRUE,""),"")</f>
        <v/>
      </c>
      <c r="O162" s="5" t="str">
        <f>IF(N162&lt;&gt;"",B162,"")</f>
        <v/>
      </c>
      <c r="P162" s="12" t="str">
        <f>IF(N162&lt;&gt;"",D162,"")</f>
        <v/>
      </c>
    </row>
    <row r="163" spans="1:16" ht="15.75">
      <c r="A163" s="28"/>
      <c r="B163" s="29"/>
      <c r="C163" s="29"/>
      <c r="D163" s="30"/>
      <c r="E163" s="32"/>
      <c r="F163" s="31"/>
      <c r="G163" s="11" t="str">
        <f>IF(ISBLANK(F163),"",_xlfn.MINIFS(J:J,C:C,C163,D:D,D163))</f>
        <v/>
      </c>
      <c r="H163" s="11" t="str">
        <f>IFERROR(IF(A163="","",IF(OR(A163&lt;&gt;A162,C163&lt;&gt;C162),0, IF(AND(ABS(K163-K162) = 0,D163=D162),H162,ABS(K163-K162)))),"")</f>
        <v/>
      </c>
      <c r="I163" s="11" t="str" cm="1">
        <f t="array" ref="I163">_xlfn.IFS(E163="","",RIGHT(E163,2) = "PM",LEFT(E163,5)*1,TRUE,E163*1)</f>
        <v/>
      </c>
      <c r="J163" s="11" t="str">
        <f t="shared" si="0"/>
        <v/>
      </c>
      <c r="K163" s="11" t="str" cm="1">
        <f t="array" ref="K163">_xlfn.IFS(_xlfn.MINIFS(I:I,C:C,C163,D:D,D163,A:A,A163)=TIME(0,0,0),"",TRUE,_xlfn.MINIFS(I:I,C:C,C163,D:D,D163,A:A,A163))</f>
        <v/>
      </c>
      <c r="L163" s="11" t="str" cm="1">
        <f t="array" ref="L163">_xlfn.IFS(_xlfn.MAXIFS(I:I,C:C,C163,D:D,D163,A:A,A163)=TIME(0,0,0),"",TRUE,_xlfn.MAXIFS(I:I,C:C,C163,D:D,D163,A:A,A163))</f>
        <v/>
      </c>
      <c r="M163" s="11" t="str">
        <f>IF(ISBLANK(F163),"",IF(OR(A163&lt;&gt;A162,C163&lt;&gt;C162),0,IF((D163*1)-(D162*1)=0,M162,(D163*1)-(D162*1))))</f>
        <v/>
      </c>
      <c r="N163" s="11" t="str" cm="1">
        <f t="array" ref="N163">IFERROR(_xlfn.IFS(AND(COUNTIF($C163,"*9 hole comp"),$G163&gt;$W$2,$H163-$M163+$S$6&gt;$W$4),"2 strokes",AND(COUNTIF($C163,"*9 hole comp"),$G163&gt;$U$2,$H163-$M163+$S$6&gt;$U$4),"1 stroke",AND(COUNTIF($C163,"*tee comp"),$G163&gt;$W$3,$H163-$M163+$S$6&gt;$W$4),"2 strokes",AND(COUNTIF($C163,"*tee comp"),$G163&gt;$U$3,$H163-$M163+$S$6&gt;$U$4),"1 stroke",TRUE,""),"")</f>
        <v/>
      </c>
      <c r="O163" s="5" t="str">
        <f>IF(N163&lt;&gt;"",B163,"")</f>
        <v/>
      </c>
      <c r="P163" s="12" t="str">
        <f>IF(N163&lt;&gt;"",D163,"")</f>
        <v/>
      </c>
    </row>
    <row r="164" spans="1:16" ht="15.75">
      <c r="A164" s="28"/>
      <c r="B164" s="29"/>
      <c r="C164" s="29"/>
      <c r="D164" s="30"/>
      <c r="E164" s="32"/>
      <c r="F164" s="31"/>
      <c r="G164" s="11" t="str">
        <f>IF(ISBLANK(F164),"",_xlfn.MINIFS(J:J,C:C,C164,D:D,D164))</f>
        <v/>
      </c>
      <c r="H164" s="11" t="str">
        <f>IFERROR(IF(A164="","",IF(OR(A164&lt;&gt;A163,C164&lt;&gt;C163),0, IF(AND(ABS(K164-K163) = 0,D164=D163),H163,ABS(K164-K163)))),"")</f>
        <v/>
      </c>
      <c r="I164" s="11" t="str" cm="1">
        <f t="array" ref="I164">_xlfn.IFS(E164="","",RIGHT(E164,2) = "PM",LEFT(E164,5)*1,TRUE,E164*1)</f>
        <v/>
      </c>
      <c r="J164" s="11" t="str">
        <f t="shared" si="0"/>
        <v/>
      </c>
      <c r="K164" s="11" t="str" cm="1">
        <f t="array" ref="K164">_xlfn.IFS(_xlfn.MINIFS(I:I,C:C,C164,D:D,D164,A:A,A164)=TIME(0,0,0),"",TRUE,_xlfn.MINIFS(I:I,C:C,C164,D:D,D164,A:A,A164))</f>
        <v/>
      </c>
      <c r="L164" s="11" t="str" cm="1">
        <f t="array" ref="L164">_xlfn.IFS(_xlfn.MAXIFS(I:I,C:C,C164,D:D,D164,A:A,A164)=TIME(0,0,0),"",TRUE,_xlfn.MAXIFS(I:I,C:C,C164,D:D,D164,A:A,A164))</f>
        <v/>
      </c>
      <c r="M164" s="11" t="str">
        <f>IF(ISBLANK(F164),"",IF(OR(A164&lt;&gt;A163,C164&lt;&gt;C163),0,IF((D164*1)-(D163*1)=0,M163,(D164*1)-(D163*1))))</f>
        <v/>
      </c>
      <c r="N164" s="11" t="str" cm="1">
        <f t="array" ref="N164">IFERROR(_xlfn.IFS(AND(COUNTIF($C164,"*9 hole comp"),$G164&gt;$W$2,$H164-$M164+$S$6&gt;$W$4),"2 strokes",AND(COUNTIF($C164,"*9 hole comp"),$G164&gt;$U$2,$H164-$M164+$S$6&gt;$U$4),"1 stroke",AND(COUNTIF($C164,"*tee comp"),$G164&gt;$W$3,$H164-$M164+$S$6&gt;$W$4),"2 strokes",AND(COUNTIF($C164,"*tee comp"),$G164&gt;$U$3,$H164-$M164+$S$6&gt;$U$4),"1 stroke",TRUE,""),"")</f>
        <v/>
      </c>
      <c r="O164" s="5" t="str">
        <f>IF(N164&lt;&gt;"",B164,"")</f>
        <v/>
      </c>
      <c r="P164" s="12" t="str">
        <f>IF(N164&lt;&gt;"",D164,"")</f>
        <v/>
      </c>
    </row>
    <row r="165" spans="1:16" ht="15.75">
      <c r="A165" s="28"/>
      <c r="B165" s="29"/>
      <c r="C165" s="29"/>
      <c r="D165" s="30"/>
      <c r="E165" s="32"/>
      <c r="F165" s="31"/>
      <c r="G165" s="11" t="str">
        <f>IF(ISBLANK(F165),"",_xlfn.MINIFS(J:J,C:C,C165,D:D,D165))</f>
        <v/>
      </c>
      <c r="H165" s="11" t="str">
        <f>IFERROR(IF(A165="","",IF(OR(A165&lt;&gt;A164,C165&lt;&gt;C164),0, IF(AND(ABS(K165-K164) = 0,D165=D164),H164,ABS(K165-K164)))),"")</f>
        <v/>
      </c>
      <c r="I165" s="11" t="str" cm="1">
        <f t="array" ref="I165">_xlfn.IFS(E165="","",RIGHT(E165,2) = "PM",LEFT(E165,5)*1,TRUE,E165*1)</f>
        <v/>
      </c>
      <c r="J165" s="11" t="str">
        <f t="shared" si="0"/>
        <v/>
      </c>
      <c r="K165" s="11" t="str" cm="1">
        <f t="array" ref="K165">_xlfn.IFS(_xlfn.MINIFS(I:I,C:C,C165,D:D,D165,A:A,A165)=TIME(0,0,0),"",TRUE,_xlfn.MINIFS(I:I,C:C,C165,D:D,D165,A:A,A165))</f>
        <v/>
      </c>
      <c r="L165" s="11" t="str" cm="1">
        <f t="array" ref="L165">_xlfn.IFS(_xlfn.MAXIFS(I:I,C:C,C165,D:D,D165,A:A,A165)=TIME(0,0,0),"",TRUE,_xlfn.MAXIFS(I:I,C:C,C165,D:D,D165,A:A,A165))</f>
        <v/>
      </c>
      <c r="M165" s="11" t="str">
        <f>IF(ISBLANK(F165),"",IF(OR(A165&lt;&gt;A164,C165&lt;&gt;C164),0,IF((D165*1)-(D164*1)=0,M164,(D165*1)-(D164*1))))</f>
        <v/>
      </c>
      <c r="N165" s="11" t="str" cm="1">
        <f t="array" ref="N165">IFERROR(_xlfn.IFS(AND(COUNTIF($C165,"*9 hole comp"),$G165&gt;$W$2,$H165-$M165+$S$6&gt;$W$4),"2 strokes",AND(COUNTIF($C165,"*9 hole comp"),$G165&gt;$U$2,$H165-$M165+$S$6&gt;$U$4),"1 stroke",AND(COUNTIF($C165,"*tee comp"),$G165&gt;$W$3,$H165-$M165+$S$6&gt;$W$4),"2 strokes",AND(COUNTIF($C165,"*tee comp"),$G165&gt;$U$3,$H165-$M165+$S$6&gt;$U$4),"1 stroke",TRUE,""),"")</f>
        <v/>
      </c>
      <c r="O165" s="5" t="str">
        <f>IF(N165&lt;&gt;"",B165,"")</f>
        <v/>
      </c>
      <c r="P165" s="12" t="str">
        <f>IF(N165&lt;&gt;"",D165,"")</f>
        <v/>
      </c>
    </row>
    <row r="166" spans="1:16" ht="15.75">
      <c r="A166" s="28"/>
      <c r="B166" s="29"/>
      <c r="C166" s="29"/>
      <c r="D166" s="30"/>
      <c r="E166" s="32"/>
      <c r="F166" s="31"/>
      <c r="G166" s="11" t="str">
        <f>IF(ISBLANK(F166),"",_xlfn.MINIFS(J:J,C:C,C166,D:D,D166))</f>
        <v/>
      </c>
      <c r="H166" s="11" t="str">
        <f>IFERROR(IF(A166="","",IF(OR(A166&lt;&gt;A165,C166&lt;&gt;C165),0, IF(AND(ABS(K166-K165) = 0,D166=D165),H165,ABS(K166-K165)))),"")</f>
        <v/>
      </c>
      <c r="I166" s="11" t="str" cm="1">
        <f t="array" ref="I166">_xlfn.IFS(E166="","",RIGHT(E166,2) = "PM",LEFT(E166,5)*1,TRUE,E166*1)</f>
        <v/>
      </c>
      <c r="J166" s="11" t="str">
        <f t="shared" si="0"/>
        <v/>
      </c>
      <c r="K166" s="11" t="str" cm="1">
        <f t="array" ref="K166">_xlfn.IFS(_xlfn.MINIFS(I:I,C:C,C166,D:D,D166,A:A,A166)=TIME(0,0,0),"",TRUE,_xlfn.MINIFS(I:I,C:C,C166,D:D,D166,A:A,A166))</f>
        <v/>
      </c>
      <c r="L166" s="11" t="str" cm="1">
        <f t="array" ref="L166">_xlfn.IFS(_xlfn.MAXIFS(I:I,C:C,C166,D:D,D166,A:A,A166)=TIME(0,0,0),"",TRUE,_xlfn.MAXIFS(I:I,C:C,C166,D:D,D166,A:A,A166))</f>
        <v/>
      </c>
      <c r="M166" s="11" t="str">
        <f>IF(ISBLANK(F166),"",IF(OR(A166&lt;&gt;A165,C166&lt;&gt;C165),0,IF((D166*1)-(D165*1)=0,M165,(D166*1)-(D165*1))))</f>
        <v/>
      </c>
      <c r="N166" s="11" t="str" cm="1">
        <f t="array" ref="N166">IFERROR(_xlfn.IFS(AND(COUNTIF($C166,"*9 hole comp"),$G166&gt;$W$2,$H166-$M166+$S$6&gt;$W$4),"2 strokes",AND(COUNTIF($C166,"*9 hole comp"),$G166&gt;$U$2,$H166-$M166+$S$6&gt;$U$4),"1 stroke",AND(COUNTIF($C166,"*tee comp"),$G166&gt;$W$3,$H166-$M166+$S$6&gt;$W$4),"2 strokes",AND(COUNTIF($C166,"*tee comp"),$G166&gt;$U$3,$H166-$M166+$S$6&gt;$U$4),"1 stroke",TRUE,""),"")</f>
        <v/>
      </c>
      <c r="O166" s="5" t="str">
        <f>IF(N166&lt;&gt;"",B166,"")</f>
        <v/>
      </c>
      <c r="P166" s="12" t="str">
        <f>IF(N166&lt;&gt;"",D166,"")</f>
        <v/>
      </c>
    </row>
    <row r="167" spans="1:16" ht="15.75">
      <c r="A167" s="28"/>
      <c r="B167" s="29"/>
      <c r="C167" s="29"/>
      <c r="D167" s="30"/>
      <c r="E167" s="32"/>
      <c r="F167" s="31"/>
      <c r="G167" s="11" t="str">
        <f>IF(ISBLANK(F167),"",_xlfn.MINIFS(J:J,C:C,C167,D:D,D167))</f>
        <v/>
      </c>
      <c r="H167" s="11" t="str">
        <f>IFERROR(IF(A167="","",IF(OR(A167&lt;&gt;A166,C167&lt;&gt;C166),0, IF(AND(ABS(K167-K166) = 0,D167=D166),H166,ABS(K167-K166)))),"")</f>
        <v/>
      </c>
      <c r="I167" s="11" t="str" cm="1">
        <f t="array" ref="I167">_xlfn.IFS(E167="","",RIGHT(E167,2) = "PM",LEFT(E167,5)*1,TRUE,E167*1)</f>
        <v/>
      </c>
      <c r="J167" s="11" t="str">
        <f t="shared" si="0"/>
        <v/>
      </c>
      <c r="K167" s="11" t="str" cm="1">
        <f t="array" ref="K167">_xlfn.IFS(_xlfn.MINIFS(I:I,C:C,C167,D:D,D167,A:A,A167)=TIME(0,0,0),"",TRUE,_xlfn.MINIFS(I:I,C:C,C167,D:D,D167,A:A,A167))</f>
        <v/>
      </c>
      <c r="L167" s="11" t="str" cm="1">
        <f t="array" ref="L167">_xlfn.IFS(_xlfn.MAXIFS(I:I,C:C,C167,D:D,D167,A:A,A167)=TIME(0,0,0),"",TRUE,_xlfn.MAXIFS(I:I,C:C,C167,D:D,D167,A:A,A167))</f>
        <v/>
      </c>
      <c r="M167" s="11" t="str">
        <f>IF(ISBLANK(F167),"",IF(OR(A167&lt;&gt;A166,C167&lt;&gt;C166),0,IF((D167*1)-(D166*1)=0,M166,(D167*1)-(D166*1))))</f>
        <v/>
      </c>
      <c r="N167" s="11" t="str" cm="1">
        <f t="array" ref="N167">IFERROR(_xlfn.IFS(AND(COUNTIF($C167,"*9 hole comp"),$G167&gt;$W$2,$H167-$M167+$S$6&gt;$W$4),"2 strokes",AND(COUNTIF($C167,"*9 hole comp"),$G167&gt;$U$2,$H167-$M167+$S$6&gt;$U$4),"1 stroke",AND(COUNTIF($C167,"*tee comp"),$G167&gt;$W$3,$H167-$M167+$S$6&gt;$W$4),"2 strokes",AND(COUNTIF($C167,"*tee comp"),$G167&gt;$U$3,$H167-$M167+$S$6&gt;$U$4),"1 stroke",TRUE,""),"")</f>
        <v/>
      </c>
      <c r="O167" s="5" t="str">
        <f>IF(N167&lt;&gt;"",B167,"")</f>
        <v/>
      </c>
      <c r="P167" s="12" t="str">
        <f>IF(N167&lt;&gt;"",D167,"")</f>
        <v/>
      </c>
    </row>
    <row r="168" spans="1:16" ht="15.75">
      <c r="A168" s="28"/>
      <c r="B168" s="29"/>
      <c r="C168" s="29"/>
      <c r="D168" s="30"/>
      <c r="E168" s="32"/>
      <c r="F168" s="31"/>
      <c r="G168" s="11" t="str">
        <f>IF(ISBLANK(F168),"",_xlfn.MINIFS(J:J,C:C,C168,D:D,D168))</f>
        <v/>
      </c>
      <c r="H168" s="11" t="str">
        <f>IFERROR(IF(A168="","",IF(OR(A168&lt;&gt;A167,C168&lt;&gt;C167),0, IF(AND(ABS(K168-K167) = 0,D168=D167),H167,ABS(K168-K167)))),"")</f>
        <v/>
      </c>
      <c r="I168" s="11" t="str" cm="1">
        <f t="array" ref="I168">_xlfn.IFS(E168="","",RIGHT(E168,2) = "PM",LEFT(E168,5)*1,TRUE,E168*1)</f>
        <v/>
      </c>
      <c r="J168" s="11" t="str">
        <f t="shared" si="0"/>
        <v/>
      </c>
      <c r="K168" s="11" t="str" cm="1">
        <f t="array" ref="K168">_xlfn.IFS(_xlfn.MINIFS(I:I,C:C,C168,D:D,D168,A:A,A168)=TIME(0,0,0),"",TRUE,_xlfn.MINIFS(I:I,C:C,C168,D:D,D168,A:A,A168))</f>
        <v/>
      </c>
      <c r="L168" s="11" t="str" cm="1">
        <f t="array" ref="L168">_xlfn.IFS(_xlfn.MAXIFS(I:I,C:C,C168,D:D,D168,A:A,A168)=TIME(0,0,0),"",TRUE,_xlfn.MAXIFS(I:I,C:C,C168,D:D,D168,A:A,A168))</f>
        <v/>
      </c>
      <c r="M168" s="11" t="str">
        <f>IF(ISBLANK(F168),"",IF(OR(A168&lt;&gt;A167,C168&lt;&gt;C167),0,IF((D168*1)-(D167*1)=0,M167,(D168*1)-(D167*1))))</f>
        <v/>
      </c>
      <c r="N168" s="11" t="str" cm="1">
        <f t="array" ref="N168">IFERROR(_xlfn.IFS(AND(COUNTIF($C168,"*9 hole comp"),$G168&gt;$W$2,$H168-$M168+$S$6&gt;$W$4),"2 strokes",AND(COUNTIF($C168,"*9 hole comp"),$G168&gt;$U$2,$H168-$M168+$S$6&gt;$U$4),"1 stroke",AND(COUNTIF($C168,"*tee comp"),$G168&gt;$W$3,$H168-$M168+$S$6&gt;$W$4),"2 strokes",AND(COUNTIF($C168,"*tee comp"),$G168&gt;$U$3,$H168-$M168+$S$6&gt;$U$4),"1 stroke",TRUE,""),"")</f>
        <v/>
      </c>
      <c r="O168" s="5" t="str">
        <f>IF(N168&lt;&gt;"",B168,"")</f>
        <v/>
      </c>
      <c r="P168" s="12" t="str">
        <f>IF(N168&lt;&gt;"",D168,"")</f>
        <v/>
      </c>
    </row>
    <row r="169" spans="1:16" ht="15.75">
      <c r="A169" s="28"/>
      <c r="B169" s="29"/>
      <c r="C169" s="29"/>
      <c r="D169" s="30"/>
      <c r="E169" s="32"/>
      <c r="F169" s="31"/>
      <c r="G169" s="11" t="str">
        <f>IF(ISBLANK(F169),"",_xlfn.MINIFS(J:J,C:C,C169,D:D,D169))</f>
        <v/>
      </c>
      <c r="H169" s="11" t="str">
        <f>IFERROR(IF(A169="","",IF(OR(A169&lt;&gt;A168,C169&lt;&gt;C168),0, IF(AND(ABS(K169-K168) = 0,D169=D168),H168,ABS(K169-K168)))),"")</f>
        <v/>
      </c>
      <c r="I169" s="11" t="str" cm="1">
        <f t="array" ref="I169">_xlfn.IFS(E169="","",RIGHT(E169,2) = "PM",LEFT(E169,5)*1,TRUE,E169*1)</f>
        <v/>
      </c>
      <c r="J169" s="11" t="str">
        <f t="shared" si="0"/>
        <v/>
      </c>
      <c r="K169" s="11" t="str" cm="1">
        <f t="array" ref="K169">_xlfn.IFS(_xlfn.MINIFS(I:I,C:C,C169,D:D,D169,A:A,A169)=TIME(0,0,0),"",TRUE,_xlfn.MINIFS(I:I,C:C,C169,D:D,D169,A:A,A169))</f>
        <v/>
      </c>
      <c r="L169" s="11" t="str" cm="1">
        <f t="array" ref="L169">_xlfn.IFS(_xlfn.MAXIFS(I:I,C:C,C169,D:D,D169,A:A,A169)=TIME(0,0,0),"",TRUE,_xlfn.MAXIFS(I:I,C:C,C169,D:D,D169,A:A,A169))</f>
        <v/>
      </c>
      <c r="M169" s="11" t="str">
        <f>IF(ISBLANK(F169),"",IF(OR(A169&lt;&gt;A168,C169&lt;&gt;C168),0,IF((D169*1)-(D168*1)=0,M168,(D169*1)-(D168*1))))</f>
        <v/>
      </c>
      <c r="N169" s="11" t="str" cm="1">
        <f t="array" ref="N169">IFERROR(_xlfn.IFS(AND(COUNTIF($C169,"*9 hole comp"),$G169&gt;$W$2,$H169-$M169+$S$6&gt;$W$4),"2 strokes",AND(COUNTIF($C169,"*9 hole comp"),$G169&gt;$U$2,$H169-$M169+$S$6&gt;$U$4),"1 stroke",AND(COUNTIF($C169,"*tee comp"),$G169&gt;$W$3,$H169-$M169+$S$6&gt;$W$4),"2 strokes",AND(COUNTIF($C169,"*tee comp"),$G169&gt;$U$3,$H169-$M169+$S$6&gt;$U$4),"1 stroke",TRUE,""),"")</f>
        <v/>
      </c>
      <c r="O169" s="5" t="str">
        <f>IF(N169&lt;&gt;"",B169,"")</f>
        <v/>
      </c>
      <c r="P169" s="12" t="str">
        <f>IF(N169&lt;&gt;"",D169,"")</f>
        <v/>
      </c>
    </row>
    <row r="170" spans="1:16" ht="15.75">
      <c r="G170" s="11" t="str">
        <f>IF(ISBLANK(F170),"",_xlfn.MINIFS(J:J,C:C,C170,D:D,D170))</f>
        <v/>
      </c>
      <c r="H170" s="11" t="str">
        <f>IFERROR(IF(A170="","",IF(OR(A170&lt;&gt;A169,C170&lt;&gt;C169),0, IF(AND(ABS(K170-K169) = 0,D170=D169),H169,ABS(K170-K169)))),"")</f>
        <v/>
      </c>
      <c r="I170" s="11" t="str" cm="1">
        <f t="array" ref="I170">_xlfn.IFS(E170="","",RIGHT(E170,2) = "PM",LEFT(E170,5)*1,TRUE,E170*1)</f>
        <v/>
      </c>
      <c r="J170" s="11" t="str">
        <f t="shared" si="0"/>
        <v/>
      </c>
      <c r="K170" s="11" t="str" cm="1">
        <f t="array" ref="K170">_xlfn.IFS(_xlfn.MINIFS(I:I,C:C,C170,D:D,D170,A:A,A170)=TIME(0,0,0),"",TRUE,_xlfn.MINIFS(I:I,C:C,C170,D:D,D170,A:A,A170))</f>
        <v/>
      </c>
      <c r="L170" s="11" t="str" cm="1">
        <f t="array" ref="L170">_xlfn.IFS(_xlfn.MAXIFS(I:I,C:C,C170,D:D,D170,A:A,A170)=TIME(0,0,0),"",TRUE,_xlfn.MAXIFS(I:I,C:C,C170,D:D,D170,A:A,A170))</f>
        <v/>
      </c>
      <c r="M170" s="11" t="str">
        <f>IF(ISBLANK(F170),"",IF(OR(A170&lt;&gt;A169,C170&lt;&gt;C169),0,IF((D170*1)-(D169*1)=0,M169,(D170*1)-(D169*1))))</f>
        <v/>
      </c>
      <c r="N170" s="11" t="str" cm="1">
        <f t="array" ref="N170">IFERROR(_xlfn.IFS(AND(COUNTIF($C170,"*9 hole comp"),$G170&gt;$W$2,$H170-$M170+$S$6&gt;$W$4),"2 strokes",AND(COUNTIF($C170,"*9 hole comp"),$G170&gt;$U$2,$H170-$M170+$S$6&gt;$U$4),"1 stroke",AND(COUNTIF($C170,"*tee comp"),$G170&gt;$W$3,$H170-$M170+$S$6&gt;$W$4),"2 strokes",AND(COUNTIF($C170,"*tee comp"),$G170&gt;$U$3,$H170-$M170+$S$6&gt;$U$4),"1 stroke",TRUE,""),"")</f>
        <v/>
      </c>
      <c r="O170" s="5" t="str">
        <f>IF(N170&lt;&gt;"",B170,"")</f>
        <v/>
      </c>
      <c r="P170" s="12" t="str">
        <f>IF(N170&lt;&gt;"",D170,"")</f>
        <v/>
      </c>
    </row>
    <row r="171" spans="1:16" ht="15.75">
      <c r="G171" s="11" t="str">
        <f>IF(ISBLANK(F171),"",_xlfn.MINIFS(J:J,C:C,C171,D:D,D171))</f>
        <v/>
      </c>
      <c r="H171" s="11" t="str">
        <f>IFERROR(IF(A171="","",IF(OR(A171&lt;&gt;A170,C171&lt;&gt;C170),0, IF(AND(ABS(K171-K170) = 0,D171=D170),H170,ABS(K171-K170)))),"")</f>
        <v/>
      </c>
      <c r="I171" s="11" t="str" cm="1">
        <f t="array" ref="I171">_xlfn.IFS(E171="","",RIGHT(E171,2) = "PM",LEFT(E171,5)*1,TRUE,E171*1)</f>
        <v/>
      </c>
      <c r="J171" s="11" t="str">
        <f t="shared" si="0"/>
        <v/>
      </c>
      <c r="K171" s="11" t="str" cm="1">
        <f t="array" ref="K171">_xlfn.IFS(_xlfn.MINIFS(I:I,C:C,C171,D:D,D171,A:A,A171)=TIME(0,0,0),"",TRUE,_xlfn.MINIFS(I:I,C:C,C171,D:D,D171,A:A,A171))</f>
        <v/>
      </c>
      <c r="L171" s="11" t="str" cm="1">
        <f t="array" ref="L171">_xlfn.IFS(_xlfn.MAXIFS(I:I,C:C,C171,D:D,D171,A:A,A171)=TIME(0,0,0),"",TRUE,_xlfn.MAXIFS(I:I,C:C,C171,D:D,D171,A:A,A171))</f>
        <v/>
      </c>
      <c r="M171" s="11" t="str">
        <f>IF(ISBLANK(F171),"",IF(OR(A171&lt;&gt;A170,C171&lt;&gt;C170),0,IF((D171*1)-(D170*1)=0,M170,(D171*1)-(D170*1))))</f>
        <v/>
      </c>
      <c r="N171" s="11" t="str" cm="1">
        <f t="array" ref="N171">IFERROR(_xlfn.IFS(AND(COUNTIF($C171,"*9 hole comp"),$G171&gt;$W$2,$H171-$M171+$S$6&gt;$W$4),"2 strokes",AND(COUNTIF($C171,"*9 hole comp"),$G171&gt;$U$2,$H171-$M171+$S$6&gt;$U$4),"1 stroke",AND(COUNTIF($C171,"*tee comp"),$G171&gt;$W$3,$H171-$M171+$S$6&gt;$W$4),"2 strokes",AND(COUNTIF($C171,"*tee comp"),$G171&gt;$U$3,$H171-$M171+$S$6&gt;$U$4),"1 stroke",TRUE,""),"")</f>
        <v/>
      </c>
      <c r="O171" s="5" t="str">
        <f>IF(N171&lt;&gt;"",B171,"")</f>
        <v/>
      </c>
      <c r="P171" s="12" t="str">
        <f>IF(N171&lt;&gt;"",D171,"")</f>
        <v/>
      </c>
    </row>
    <row r="172" spans="1:16" ht="15.75">
      <c r="G172" s="11" t="str">
        <f>IF(ISBLANK(F172),"",_xlfn.MINIFS(J:J,C:C,C172,D:D,D172))</f>
        <v/>
      </c>
      <c r="H172" s="11" t="str">
        <f>IFERROR(IF(A172="","",IF(OR(A172&lt;&gt;A171,C172&lt;&gt;C171),0, IF(AND(ABS(K172-K171) = 0,D172=D171),H171,ABS(K172-K171)))),"")</f>
        <v/>
      </c>
      <c r="I172" s="11" t="str" cm="1">
        <f t="array" ref="I172">_xlfn.IFS(E172="","",RIGHT(E172,2) = "PM",LEFT(E172,5)*1,TRUE,E172*1)</f>
        <v/>
      </c>
      <c r="J172" s="11" t="str">
        <f t="shared" si="0"/>
        <v/>
      </c>
      <c r="K172" s="11" t="str" cm="1">
        <f t="array" ref="K172">_xlfn.IFS(_xlfn.MINIFS(I:I,C:C,C172,D:D,D172,A:A,A172)=TIME(0,0,0),"",TRUE,_xlfn.MINIFS(I:I,C:C,C172,D:D,D172,A:A,A172))</f>
        <v/>
      </c>
      <c r="L172" s="11" t="str" cm="1">
        <f t="array" ref="L172">_xlfn.IFS(_xlfn.MAXIFS(I:I,C:C,C172,D:D,D172,A:A,A172)=TIME(0,0,0),"",TRUE,_xlfn.MAXIFS(I:I,C:C,C172,D:D,D172,A:A,A172))</f>
        <v/>
      </c>
      <c r="M172" s="11" t="str">
        <f>IF(ISBLANK(F172),"",IF(OR(A172&lt;&gt;A171,C172&lt;&gt;C171),0,IF((D172*1)-(D171*1)=0,M171,(D172*1)-(D171*1))))</f>
        <v/>
      </c>
      <c r="N172" s="11" t="str" cm="1">
        <f t="array" ref="N172">IFERROR(_xlfn.IFS(AND(COUNTIF($C172,"*9 hole comp"),$G172&gt;$W$2,$H172-$M172+$S$6&gt;$W$4),"2 strokes",AND(COUNTIF($C172,"*9 hole comp"),$G172&gt;$U$2,$H172-$M172+$S$6&gt;$U$4),"1 stroke",AND(COUNTIF($C172,"*tee comp"),$G172&gt;$W$3,$H172-$M172+$S$6&gt;$W$4),"2 strokes",AND(COUNTIF($C172,"*tee comp"),$G172&gt;$U$3,$H172-$M172+$S$6&gt;$U$4),"1 stroke",TRUE,""),"")</f>
        <v/>
      </c>
      <c r="O172" s="5" t="str">
        <f>IF(N172&lt;&gt;"",B172,"")</f>
        <v/>
      </c>
      <c r="P172" s="12" t="str">
        <f>IF(N172&lt;&gt;"",D172,"")</f>
        <v/>
      </c>
    </row>
    <row r="173" spans="1:16" ht="15.75">
      <c r="G173" s="11" t="str">
        <f>IF(ISBLANK(F173),"",_xlfn.MINIFS(J:J,C:C,C173,D:D,D173))</f>
        <v/>
      </c>
      <c r="H173" s="11" t="str">
        <f>IFERROR(IF(A173="","",IF(OR(A173&lt;&gt;A172,C173&lt;&gt;C172),0, IF(AND(ABS(K173-K172) = 0,D173=D172),H172,ABS(K173-K172)))),"")</f>
        <v/>
      </c>
      <c r="I173" s="11" t="str" cm="1">
        <f t="array" ref="I173">_xlfn.IFS(E173="","",RIGHT(E173,2) = "PM",LEFT(E173,5)*1,TRUE,E173*1)</f>
        <v/>
      </c>
      <c r="J173" s="11" t="str">
        <f t="shared" si="0"/>
        <v/>
      </c>
      <c r="K173" s="11" t="str" cm="1">
        <f t="array" ref="K173">_xlfn.IFS(_xlfn.MINIFS(I:I,C:C,C173,D:D,D173,A:A,A173)=TIME(0,0,0),"",TRUE,_xlfn.MINIFS(I:I,C:C,C173,D:D,D173,A:A,A173))</f>
        <v/>
      </c>
      <c r="L173" s="11" t="str" cm="1">
        <f t="array" ref="L173">_xlfn.IFS(_xlfn.MAXIFS(I:I,C:C,C173,D:D,D173,A:A,A173)=TIME(0,0,0),"",TRUE,_xlfn.MAXIFS(I:I,C:C,C173,D:D,D173,A:A,A173))</f>
        <v/>
      </c>
      <c r="M173" s="11" t="str">
        <f>IF(ISBLANK(F173),"",IF(OR(A173&lt;&gt;A172,C173&lt;&gt;C172),0,IF((D173*1)-(D172*1)=0,M172,(D173*1)-(D172*1))))</f>
        <v/>
      </c>
      <c r="N173" s="11" t="str" cm="1">
        <f t="array" ref="N173">IFERROR(_xlfn.IFS(AND(COUNTIF($C173,"*9 hole comp"),$G173&gt;$W$2,$H173-$M173+$S$6&gt;$W$4),"2 strokes",AND(COUNTIF($C173,"*9 hole comp"),$G173&gt;$U$2,$H173-$M173+$S$6&gt;$U$4),"1 stroke",AND(COUNTIF($C173,"*tee comp"),$G173&gt;$W$3,$H173-$M173+$S$6&gt;$W$4),"2 strokes",AND(COUNTIF($C173,"*tee comp"),$G173&gt;$U$3,$H173-$M173+$S$6&gt;$U$4),"1 stroke",TRUE,""),"")</f>
        <v/>
      </c>
      <c r="O173" s="5" t="str">
        <f>IF(N173&lt;&gt;"",B173,"")</f>
        <v/>
      </c>
      <c r="P173" s="12" t="str">
        <f>IF(N173&lt;&gt;"",D173,"")</f>
        <v/>
      </c>
    </row>
    <row r="174" spans="1:16" ht="15.75">
      <c r="G174" s="11" t="str">
        <f>IF(ISBLANK(F174),"",_xlfn.MINIFS(J:J,C:C,C174,D:D,D174))</f>
        <v/>
      </c>
      <c r="H174" s="11" t="str">
        <f>IFERROR(IF(A174="","",IF(OR(A174&lt;&gt;A173,C174&lt;&gt;C173),0, IF(AND(ABS(K174-K173) = 0,D174=D173),H173,ABS(K174-K173)))),"")</f>
        <v/>
      </c>
      <c r="I174" s="11" t="str" cm="1">
        <f t="array" ref="I174">_xlfn.IFS(E174="","",RIGHT(E174,2) = "PM",LEFT(E174,5)*1,TRUE,E174*1)</f>
        <v/>
      </c>
      <c r="J174" s="11" t="str">
        <f t="shared" si="0"/>
        <v/>
      </c>
      <c r="K174" s="11" t="str" cm="1">
        <f t="array" ref="K174">_xlfn.IFS(_xlfn.MINIFS(I:I,C:C,C174,D:D,D174,A:A,A174)=TIME(0,0,0),"",TRUE,_xlfn.MINIFS(I:I,C:C,C174,D:D,D174,A:A,A174))</f>
        <v/>
      </c>
      <c r="L174" s="11" t="str" cm="1">
        <f t="array" ref="L174">_xlfn.IFS(_xlfn.MAXIFS(I:I,C:C,C174,D:D,D174,A:A,A174)=TIME(0,0,0),"",TRUE,_xlfn.MAXIFS(I:I,C:C,C174,D:D,D174,A:A,A174))</f>
        <v/>
      </c>
      <c r="M174" s="11" t="str">
        <f>IF(ISBLANK(F174),"",IF(OR(A174&lt;&gt;A173,C174&lt;&gt;C173),0,IF((D174*1)-(D173*1)=0,M173,(D174*1)-(D173*1))))</f>
        <v/>
      </c>
      <c r="N174" s="11" t="str" cm="1">
        <f t="array" ref="N174">IFERROR(_xlfn.IFS(AND(COUNTIF($C174,"*9 hole comp"),$G174&gt;$W$2,$H174-$M174+$S$6&gt;$W$4),"2 strokes",AND(COUNTIF($C174,"*9 hole comp"),$G174&gt;$U$2,$H174-$M174+$S$6&gt;$U$4),"1 stroke",AND(COUNTIF($C174,"*tee comp"),$G174&gt;$W$3,$H174-$M174+$S$6&gt;$W$4),"2 strokes",AND(COUNTIF($C174,"*tee comp"),$G174&gt;$U$3,$H174-$M174+$S$6&gt;$U$4),"1 stroke",TRUE,""),"")</f>
        <v/>
      </c>
      <c r="O174" s="5" t="str">
        <f>IF(N174&lt;&gt;"",B174,"")</f>
        <v/>
      </c>
      <c r="P174" s="12" t="str">
        <f>IF(N174&lt;&gt;"",D174,"")</f>
        <v/>
      </c>
    </row>
    <row r="175" spans="1:16" ht="15.75">
      <c r="G175" s="11" t="str">
        <f>IF(ISBLANK(F175),"",_xlfn.MINIFS(J:J,C:C,C175,D:D,D175))</f>
        <v/>
      </c>
      <c r="H175" s="11" t="str">
        <f>IFERROR(IF(A175="","",IF(OR(A175&lt;&gt;A174,C175&lt;&gt;C174),0, IF(AND(ABS(K175-K174) = 0,D175=D174),H174,ABS(K175-K174)))),"")</f>
        <v/>
      </c>
      <c r="I175" s="11" t="str" cm="1">
        <f t="array" ref="I175">_xlfn.IFS(E175="","",RIGHT(E175,2) = "PM",LEFT(E175,5)*1,TRUE,E175*1)</f>
        <v/>
      </c>
      <c r="J175" s="11" t="str">
        <f t="shared" si="0"/>
        <v/>
      </c>
      <c r="K175" s="11" t="str" cm="1">
        <f t="array" ref="K175">_xlfn.IFS(_xlfn.MINIFS(I:I,C:C,C175,D:D,D175,A:A,A175)=TIME(0,0,0),"",TRUE,_xlfn.MINIFS(I:I,C:C,C175,D:D,D175,A:A,A175))</f>
        <v/>
      </c>
      <c r="L175" s="11" t="str" cm="1">
        <f t="array" ref="L175">_xlfn.IFS(_xlfn.MAXIFS(I:I,C:C,C175,D:D,D175,A:A,A175)=TIME(0,0,0),"",TRUE,_xlfn.MAXIFS(I:I,C:C,C175,D:D,D175,A:A,A175))</f>
        <v/>
      </c>
      <c r="M175" s="11" t="str">
        <f>IF(ISBLANK(F175),"",IF(OR(A175&lt;&gt;A174,C175&lt;&gt;C174),0,IF((D175*1)-(D174*1)=0,M174,(D175*1)-(D174*1))))</f>
        <v/>
      </c>
      <c r="N175" s="11" t="str" cm="1">
        <f t="array" ref="N175">IFERROR(_xlfn.IFS(AND(COUNTIF($C175,"*9 hole comp"),$G175&gt;$W$2,$H175-$M175+$S$6&gt;$W$4),"2 strokes",AND(COUNTIF($C175,"*9 hole comp"),$G175&gt;$U$2,$H175-$M175+$S$6&gt;$U$4),"1 stroke",AND(COUNTIF($C175,"*tee comp"),$G175&gt;$W$3,$H175-$M175+$S$6&gt;$W$4),"2 strokes",AND(COUNTIF($C175,"*tee comp"),$G175&gt;$U$3,$H175-$M175+$S$6&gt;$U$4),"1 stroke",TRUE,""),"")</f>
        <v/>
      </c>
      <c r="O175" s="5" t="str">
        <f>IF(N175&lt;&gt;"",B175,"")</f>
        <v/>
      </c>
      <c r="P175" s="12" t="str">
        <f>IF(N175&lt;&gt;"",D175,"")</f>
        <v/>
      </c>
    </row>
    <row r="176" spans="1:16" ht="15.75">
      <c r="G176" s="11" t="str">
        <f>IF(ISBLANK(F176),"",_xlfn.MINIFS(J:J,C:C,C176,D:D,D176))</f>
        <v/>
      </c>
      <c r="H176" s="11" t="str">
        <f>IFERROR(IF(A176="","",IF(OR(A176&lt;&gt;A175,C176&lt;&gt;C175),0, IF(AND(ABS(K176-K175) = 0,D176=D175),H175,ABS(K176-K175)))),"")</f>
        <v/>
      </c>
      <c r="I176" s="11" t="str" cm="1">
        <f t="array" ref="I176">_xlfn.IFS(E176="","",RIGHT(E176,2) = "PM",LEFT(E176,5)*1,TRUE,E176*1)</f>
        <v/>
      </c>
      <c r="J176" s="11" t="str">
        <f t="shared" si="0"/>
        <v/>
      </c>
      <c r="K176" s="11" t="str" cm="1">
        <f t="array" ref="K176">_xlfn.IFS(_xlfn.MINIFS(I:I,C:C,C176,D:D,D176,A:A,A176)=TIME(0,0,0),"",TRUE,_xlfn.MINIFS(I:I,C:C,C176,D:D,D176,A:A,A176))</f>
        <v/>
      </c>
      <c r="L176" s="11" t="str" cm="1">
        <f t="array" ref="L176">_xlfn.IFS(_xlfn.MAXIFS(I:I,C:C,C176,D:D,D176,A:A,A176)=TIME(0,0,0),"",TRUE,_xlfn.MAXIFS(I:I,C:C,C176,D:D,D176,A:A,A176))</f>
        <v/>
      </c>
      <c r="M176" s="11" t="str">
        <f>IF(ISBLANK(F176),"",IF(OR(A176&lt;&gt;A175,C176&lt;&gt;C175),0,IF((D176*1)-(D175*1)=0,M175,(D176*1)-(D175*1))))</f>
        <v/>
      </c>
      <c r="N176" s="11" t="str" cm="1">
        <f t="array" ref="N176">IFERROR(_xlfn.IFS(AND(COUNTIF($C176,"*9 hole comp"),$G176&gt;$W$2,$H176-$M176+$S$6&gt;$W$4),"2 strokes",AND(COUNTIF($C176,"*9 hole comp"),$G176&gt;$U$2,$H176-$M176+$S$6&gt;$U$4),"1 stroke",AND(COUNTIF($C176,"*tee comp"),$G176&gt;$W$3,$H176-$M176+$S$6&gt;$W$4),"2 strokes",AND(COUNTIF($C176,"*tee comp"),$G176&gt;$U$3,$H176-$M176+$S$6&gt;$U$4),"1 stroke",TRUE,""),"")</f>
        <v/>
      </c>
      <c r="O176" s="5" t="str">
        <f>IF(N176&lt;&gt;"",B176,"")</f>
        <v/>
      </c>
      <c r="P176" s="12" t="str">
        <f>IF(N176&lt;&gt;"",D176,"")</f>
        <v/>
      </c>
    </row>
    <row r="177" spans="7:16" ht="15.75">
      <c r="G177" s="11" t="str">
        <f>IF(ISBLANK(F177),"",_xlfn.MINIFS(J:J,C:C,C177,D:D,D177))</f>
        <v/>
      </c>
      <c r="H177" s="11" t="str">
        <f>IFERROR(IF(A177="","",IF(OR(A177&lt;&gt;A176,C177&lt;&gt;C176),0, IF(AND(ABS(K177-K176) = 0,D177=D176),H176,ABS(K177-K176)))),"")</f>
        <v/>
      </c>
      <c r="I177" s="11" t="str" cm="1">
        <f t="array" ref="I177">_xlfn.IFS(E177="","",RIGHT(E177,2) = "PM",LEFT(E177,5)*1,TRUE,E177*1)</f>
        <v/>
      </c>
      <c r="J177" s="11" t="str">
        <f t="shared" si="0"/>
        <v/>
      </c>
      <c r="K177" s="11" t="str" cm="1">
        <f t="array" ref="K177">_xlfn.IFS(_xlfn.MINIFS(I:I,C:C,C177,D:D,D177,A:A,A177)=TIME(0,0,0),"",TRUE,_xlfn.MINIFS(I:I,C:C,C177,D:D,D177,A:A,A177))</f>
        <v/>
      </c>
      <c r="L177" s="11" t="str" cm="1">
        <f t="array" ref="L177">_xlfn.IFS(_xlfn.MAXIFS(I:I,C:C,C177,D:D,D177,A:A,A177)=TIME(0,0,0),"",TRUE,_xlfn.MAXIFS(I:I,C:C,C177,D:D,D177,A:A,A177))</f>
        <v/>
      </c>
      <c r="M177" s="11" t="str">
        <f>IF(ISBLANK(F177),"",IF(OR(A177&lt;&gt;A176,C177&lt;&gt;C176),0,IF((D177*1)-(D176*1)=0,M176,(D177*1)-(D176*1))))</f>
        <v/>
      </c>
      <c r="N177" s="11" t="str" cm="1">
        <f t="array" ref="N177">IFERROR(_xlfn.IFS(AND(COUNTIF($C177,"*9 hole comp"),$G177&gt;$W$2,$H177-$M177+$S$6&gt;$W$4),"2 strokes",AND(COUNTIF($C177,"*9 hole comp"),$G177&gt;$U$2,$H177-$M177+$S$6&gt;$U$4),"1 stroke",AND(COUNTIF($C177,"*tee comp"),$G177&gt;$W$3,$H177-$M177+$S$6&gt;$W$4),"2 strokes",AND(COUNTIF($C177,"*tee comp"),$G177&gt;$U$3,$H177-$M177+$S$6&gt;$U$4),"1 stroke",TRUE,""),"")</f>
        <v/>
      </c>
      <c r="O177" s="5" t="str">
        <f>IF(N177&lt;&gt;"",B177,"")</f>
        <v/>
      </c>
      <c r="P177" s="12" t="str">
        <f>IF(N177&lt;&gt;"",D177,"")</f>
        <v/>
      </c>
    </row>
    <row r="178" spans="7:16" ht="15.75">
      <c r="G178" s="11" t="str">
        <f>IF(ISBLANK(F178),"",_xlfn.MINIFS(J:J,C:C,C178,D:D,D178))</f>
        <v/>
      </c>
      <c r="H178" s="11" t="str">
        <f>IFERROR(IF(A178="","",IF(OR(A178&lt;&gt;A177,C178&lt;&gt;C177),0, IF(AND(ABS(K178-K177) = 0,D178=D177),H177,ABS(K178-K177)))),"")</f>
        <v/>
      </c>
      <c r="I178" s="11" t="str" cm="1">
        <f t="array" ref="I178">_xlfn.IFS(E178="","",RIGHT(E178,2) = "PM",LEFT(E178,5)*1,TRUE,E178*1)</f>
        <v/>
      </c>
      <c r="J178" s="11" t="str">
        <f t="shared" si="0"/>
        <v/>
      </c>
      <c r="K178" s="11" t="str" cm="1">
        <f t="array" ref="K178">_xlfn.IFS(_xlfn.MINIFS(I:I,C:C,C178,D:D,D178,A:A,A178)=TIME(0,0,0),"",TRUE,_xlfn.MINIFS(I:I,C:C,C178,D:D,D178,A:A,A178))</f>
        <v/>
      </c>
      <c r="L178" s="11" t="str" cm="1">
        <f t="array" ref="L178">_xlfn.IFS(_xlfn.MAXIFS(I:I,C:C,C178,D:D,D178,A:A,A178)=TIME(0,0,0),"",TRUE,_xlfn.MAXIFS(I:I,C:C,C178,D:D,D178,A:A,A178))</f>
        <v/>
      </c>
      <c r="M178" s="11" t="str">
        <f>IF(ISBLANK(F178),"",IF(OR(A178&lt;&gt;A177,C178&lt;&gt;C177),0,IF((D178*1)-(D177*1)=0,M177,(D178*1)-(D177*1))))</f>
        <v/>
      </c>
      <c r="N178" s="11" t="str" cm="1">
        <f t="array" ref="N178">IFERROR(_xlfn.IFS(AND(COUNTIF($C178,"*9 hole comp"),$G178&gt;$W$2,$H178-$M178+$S$6&gt;$W$4),"2 strokes",AND(COUNTIF($C178,"*9 hole comp"),$G178&gt;$U$2,$H178-$M178+$S$6&gt;$U$4),"1 stroke",AND(COUNTIF($C178,"*tee comp"),$G178&gt;$W$3,$H178-$M178+$S$6&gt;$W$4),"2 strokes",AND(COUNTIF($C178,"*tee comp"),$G178&gt;$U$3,$H178-$M178+$S$6&gt;$U$4),"1 stroke",TRUE,""),"")</f>
        <v/>
      </c>
      <c r="O178" s="5" t="str">
        <f>IF(N178&lt;&gt;"",B178,"")</f>
        <v/>
      </c>
      <c r="P178" s="12" t="str">
        <f>IF(N178&lt;&gt;"",D178,"")</f>
        <v/>
      </c>
    </row>
    <row r="179" spans="7:16" ht="15.75">
      <c r="G179" s="11" t="str">
        <f>IF(ISBLANK(F179),"",_xlfn.MINIFS(J:J,C:C,C179,D:D,D179))</f>
        <v/>
      </c>
      <c r="H179" s="11" t="str">
        <f>IFERROR(IF(A179="","",IF(OR(A179&lt;&gt;A178,C179&lt;&gt;C178),0, IF(AND(ABS(K179-K178) = 0,D179=D178),H178,ABS(K179-K178)))),"")</f>
        <v/>
      </c>
      <c r="I179" s="11" t="str" cm="1">
        <f t="array" ref="I179">_xlfn.IFS(E179="","",RIGHT(E179,2) = "PM",LEFT(E179,5)*1,TRUE,E179*1)</f>
        <v/>
      </c>
      <c r="J179" s="11" t="str">
        <f t="shared" si="0"/>
        <v/>
      </c>
      <c r="K179" s="11" t="str" cm="1">
        <f t="array" ref="K179">_xlfn.IFS(_xlfn.MINIFS(I:I,C:C,C179,D:D,D179,A:A,A179)=TIME(0,0,0),"",TRUE,_xlfn.MINIFS(I:I,C:C,C179,D:D,D179,A:A,A179))</f>
        <v/>
      </c>
      <c r="L179" s="11" t="str" cm="1">
        <f t="array" ref="L179">_xlfn.IFS(_xlfn.MAXIFS(I:I,C:C,C179,D:D,D179,A:A,A179)=TIME(0,0,0),"",TRUE,_xlfn.MAXIFS(I:I,C:C,C179,D:D,D179,A:A,A179))</f>
        <v/>
      </c>
      <c r="M179" s="11" t="str">
        <f>IF(ISBLANK(F179),"",IF(OR(A179&lt;&gt;A178,C179&lt;&gt;C178),0,IF((D179*1)-(D178*1)=0,M178,(D179*1)-(D178*1))))</f>
        <v/>
      </c>
      <c r="N179" s="11" t="str" cm="1">
        <f t="array" ref="N179">IFERROR(_xlfn.IFS(AND(COUNTIF($C179,"*9 hole comp"),$G179&gt;$W$2,$H179-$M179+$S$6&gt;$W$4),"2 strokes",AND(COUNTIF($C179,"*9 hole comp"),$G179&gt;$U$2,$H179-$M179+$S$6&gt;$U$4),"1 stroke",AND(COUNTIF($C179,"*tee comp"),$G179&gt;$W$3,$H179-$M179+$S$6&gt;$W$4),"2 strokes",AND(COUNTIF($C179,"*tee comp"),$G179&gt;$U$3,$H179-$M179+$S$6&gt;$U$4),"1 stroke",TRUE,""),"")</f>
        <v/>
      </c>
      <c r="O179" s="5" t="str">
        <f>IF(N179&lt;&gt;"",B179,"")</f>
        <v/>
      </c>
      <c r="P179" s="12" t="str">
        <f>IF(N179&lt;&gt;"",D179,"")</f>
        <v/>
      </c>
    </row>
    <row r="180" spans="7:16" ht="15.75">
      <c r="G180" s="11" t="str">
        <f>IF(ISBLANK(F180),"",_xlfn.MINIFS(J:J,C:C,C180,D:D,D180))</f>
        <v/>
      </c>
      <c r="H180" s="11" t="str">
        <f>IFERROR(IF(A180="","",IF(OR(A180&lt;&gt;A179,C180&lt;&gt;C179),0, IF(AND(ABS(K180-K179) = 0,D180=D179),H179,ABS(K180-K179)))),"")</f>
        <v/>
      </c>
      <c r="I180" s="11" t="str" cm="1">
        <f t="array" ref="I180">_xlfn.IFS(E180="","",RIGHT(E180,2) = "PM",LEFT(E180,5)*1,TRUE,E180*1)</f>
        <v/>
      </c>
      <c r="J180" s="11" t="str">
        <f t="shared" si="0"/>
        <v/>
      </c>
      <c r="K180" s="11" t="str" cm="1">
        <f t="array" ref="K180">_xlfn.IFS(_xlfn.MINIFS(I:I,C:C,C180,D:D,D180,A:A,A180)=TIME(0,0,0),"",TRUE,_xlfn.MINIFS(I:I,C:C,C180,D:D,D180,A:A,A180))</f>
        <v/>
      </c>
      <c r="L180" s="11" t="str" cm="1">
        <f t="array" ref="L180">_xlfn.IFS(_xlfn.MAXIFS(I:I,C:C,C180,D:D,D180,A:A,A180)=TIME(0,0,0),"",TRUE,_xlfn.MAXIFS(I:I,C:C,C180,D:D,D180,A:A,A180))</f>
        <v/>
      </c>
      <c r="M180" s="11" t="str">
        <f>IF(ISBLANK(F180),"",IF(OR(A180&lt;&gt;A179,C180&lt;&gt;C179),0,IF((D180*1)-(D179*1)=0,M179,(D180*1)-(D179*1))))</f>
        <v/>
      </c>
      <c r="N180" s="11" t="str" cm="1">
        <f t="array" ref="N180">IFERROR(_xlfn.IFS(AND(COUNTIF($C180,"*9 hole comp"),$G180&gt;$W$2,$H180-$M180+$S$6&gt;$W$4),"2 strokes",AND(COUNTIF($C180,"*9 hole comp"),$G180&gt;$U$2,$H180-$M180+$S$6&gt;$U$4),"1 stroke",AND(COUNTIF($C180,"*tee comp"),$G180&gt;$W$3,$H180-$M180+$S$6&gt;$W$4),"2 strokes",AND(COUNTIF($C180,"*tee comp"),$G180&gt;$U$3,$H180-$M180+$S$6&gt;$U$4),"1 stroke",TRUE,""),"")</f>
        <v/>
      </c>
      <c r="O180" s="5" t="str">
        <f>IF(N180&lt;&gt;"",B180,"")</f>
        <v/>
      </c>
      <c r="P180" s="12" t="str">
        <f>IF(N180&lt;&gt;"",D180,"")</f>
        <v/>
      </c>
    </row>
    <row r="181" spans="7:16" ht="15.75">
      <c r="G181" s="11" t="str">
        <f>IF(ISBLANK(F181),"",_xlfn.MINIFS(J:J,C:C,C181,D:D,D181))</f>
        <v/>
      </c>
      <c r="H181" s="11" t="str">
        <f>IFERROR(IF(A181="","",IF(OR(A181&lt;&gt;A180,C181&lt;&gt;C180),0, IF(AND(ABS(K181-K180) = 0,D181=D180),H180,ABS(K181-K180)))),"")</f>
        <v/>
      </c>
      <c r="I181" s="11" t="str" cm="1">
        <f t="array" ref="I181">_xlfn.IFS(E181="","",RIGHT(E181,2) = "PM",LEFT(E181,5)*1,TRUE,E181*1)</f>
        <v/>
      </c>
      <c r="J181" s="11" t="str">
        <f t="shared" si="0"/>
        <v/>
      </c>
      <c r="K181" s="11" t="str" cm="1">
        <f t="array" ref="K181">_xlfn.IFS(_xlfn.MINIFS(I:I,C:C,C181,D:D,D181,A:A,A181)=TIME(0,0,0),"",TRUE,_xlfn.MINIFS(I:I,C:C,C181,D:D,D181,A:A,A181))</f>
        <v/>
      </c>
      <c r="L181" s="11" t="str" cm="1">
        <f t="array" ref="L181">_xlfn.IFS(_xlfn.MAXIFS(I:I,C:C,C181,D:D,D181,A:A,A181)=TIME(0,0,0),"",TRUE,_xlfn.MAXIFS(I:I,C:C,C181,D:D,D181,A:A,A181))</f>
        <v/>
      </c>
      <c r="M181" s="11" t="str">
        <f>IF(ISBLANK(F181),"",IF(OR(A181&lt;&gt;A180,C181&lt;&gt;C180),0,IF((D181*1)-(D180*1)=0,M180,(D181*1)-(D180*1))))</f>
        <v/>
      </c>
      <c r="N181" s="11" t="str" cm="1">
        <f t="array" ref="N181">IFERROR(_xlfn.IFS(AND(COUNTIF($C181,"*9 hole comp"),$G181&gt;$W$2,$H181-$M181+$S$6&gt;$W$4),"2 strokes",AND(COUNTIF($C181,"*9 hole comp"),$G181&gt;$U$2,$H181-$M181+$S$6&gt;$U$4),"1 stroke",AND(COUNTIF($C181,"*tee comp"),$G181&gt;$W$3,$H181-$M181+$S$6&gt;$W$4),"2 strokes",AND(COUNTIF($C181,"*tee comp"),$G181&gt;$U$3,$H181-$M181+$S$6&gt;$U$4),"1 stroke",TRUE,""),"")</f>
        <v/>
      </c>
      <c r="O181" s="5" t="str">
        <f>IF(N181&lt;&gt;"",B181,"")</f>
        <v/>
      </c>
      <c r="P181" s="12" t="str">
        <f>IF(N181&lt;&gt;"",D181,"")</f>
        <v/>
      </c>
    </row>
    <row r="182" spans="7:16" ht="15.75">
      <c r="G182" s="11" t="str">
        <f>IF(ISBLANK(F182),"",_xlfn.MINIFS(J:J,C:C,C182,D:D,D182))</f>
        <v/>
      </c>
      <c r="H182" s="11" t="str">
        <f>IFERROR(IF(A182="","",IF(OR(A182&lt;&gt;A181,C182&lt;&gt;C181),0, IF(AND(ABS(K182-K181) = 0,D182=D181),H181,ABS(K182-K181)))),"")</f>
        <v/>
      </c>
      <c r="I182" s="11" t="str" cm="1">
        <f t="array" ref="I182">_xlfn.IFS(E182="","",RIGHT(E182,2) = "PM",LEFT(E182,5)*1,TRUE,E182*1)</f>
        <v/>
      </c>
      <c r="J182" s="11" t="str">
        <f t="shared" si="0"/>
        <v/>
      </c>
      <c r="K182" s="11" t="str" cm="1">
        <f t="array" ref="K182">_xlfn.IFS(_xlfn.MINIFS(I:I,C:C,C182,D:D,D182,A:A,A182)=TIME(0,0,0),"",TRUE,_xlfn.MINIFS(I:I,C:C,C182,D:D,D182,A:A,A182))</f>
        <v/>
      </c>
      <c r="L182" s="11" t="str" cm="1">
        <f t="array" ref="L182">_xlfn.IFS(_xlfn.MAXIFS(I:I,C:C,C182,D:D,D182,A:A,A182)=TIME(0,0,0),"",TRUE,_xlfn.MAXIFS(I:I,C:C,C182,D:D,D182,A:A,A182))</f>
        <v/>
      </c>
      <c r="M182" s="11" t="str">
        <f>IF(ISBLANK(F182),"",IF(OR(A182&lt;&gt;A181,C182&lt;&gt;C181),0,IF((D182*1)-(D181*1)=0,M181,(D182*1)-(D181*1))))</f>
        <v/>
      </c>
      <c r="N182" s="11" t="str" cm="1">
        <f t="array" ref="N182">IFERROR(_xlfn.IFS(AND(COUNTIF($C182,"*9 hole comp"),$G182&gt;$W$2,$H182-$M182+$S$6&gt;$W$4),"2 strokes",AND(COUNTIF($C182,"*9 hole comp"),$G182&gt;$U$2,$H182-$M182+$S$6&gt;$U$4),"1 stroke",AND(COUNTIF($C182,"*tee comp"),$G182&gt;$W$3,$H182-$M182+$S$6&gt;$W$4),"2 strokes",AND(COUNTIF($C182,"*tee comp"),$G182&gt;$U$3,$H182-$M182+$S$6&gt;$U$4),"1 stroke",TRUE,""),"")</f>
        <v/>
      </c>
      <c r="O182" s="5" t="str">
        <f>IF(N182&lt;&gt;"",B182,"")</f>
        <v/>
      </c>
      <c r="P182" s="12" t="str">
        <f>IF(N182&lt;&gt;"",D182,"")</f>
        <v/>
      </c>
    </row>
    <row r="183" spans="7:16" ht="15.75">
      <c r="G183" s="11" t="str">
        <f>IF(ISBLANK(F183),"",_xlfn.MINIFS(J:J,C:C,C183,D:D,D183))</f>
        <v/>
      </c>
      <c r="H183" s="11" t="str">
        <f>IFERROR(IF(A183="","",IF(OR(A183&lt;&gt;A182,C183&lt;&gt;C182),0, IF(AND(ABS(K183-K182) = 0,D183=D182),H182,ABS(K183-K182)))),"")</f>
        <v/>
      </c>
      <c r="I183" s="11" t="str" cm="1">
        <f t="array" ref="I183">_xlfn.IFS(E183="","",RIGHT(E183,2) = "PM",LEFT(E183,5)*1,TRUE,E183*1)</f>
        <v/>
      </c>
      <c r="J183" s="11" t="str">
        <f t="shared" si="0"/>
        <v/>
      </c>
      <c r="K183" s="11" t="str" cm="1">
        <f t="array" ref="K183">_xlfn.IFS(_xlfn.MINIFS(I:I,C:C,C183,D:D,D183,A:A,A183)=TIME(0,0,0),"",TRUE,_xlfn.MINIFS(I:I,C:C,C183,D:D,D183,A:A,A183))</f>
        <v/>
      </c>
      <c r="L183" s="11" t="str" cm="1">
        <f t="array" ref="L183">_xlfn.IFS(_xlfn.MAXIFS(I:I,C:C,C183,D:D,D183,A:A,A183)=TIME(0,0,0),"",TRUE,_xlfn.MAXIFS(I:I,C:C,C183,D:D,D183,A:A,A183))</f>
        <v/>
      </c>
      <c r="M183" s="11" t="str">
        <f>IF(ISBLANK(F183),"",IF(OR(A183&lt;&gt;A182,C183&lt;&gt;C182),0,IF((D183*1)-(D182*1)=0,M182,(D183*1)-(D182*1))))</f>
        <v/>
      </c>
      <c r="N183" s="11" t="str" cm="1">
        <f t="array" ref="N183">IFERROR(_xlfn.IFS(AND(COUNTIF($C183,"*9 hole comp"),$G183&gt;$W$2,$H183-$M183+$S$6&gt;$W$4),"2 strokes",AND(COUNTIF($C183,"*9 hole comp"),$G183&gt;$U$2,$H183-$M183+$S$6&gt;$U$4),"1 stroke",AND(COUNTIF($C183,"*tee comp"),$G183&gt;$W$3,$H183-$M183+$S$6&gt;$W$4),"2 strokes",AND(COUNTIF($C183,"*tee comp"),$G183&gt;$U$3,$H183-$M183+$S$6&gt;$U$4),"1 stroke",TRUE,""),"")</f>
        <v/>
      </c>
      <c r="O183" s="5" t="str">
        <f>IF(N183&lt;&gt;"",B183,"")</f>
        <v/>
      </c>
      <c r="P183" s="12" t="str">
        <f>IF(N183&lt;&gt;"",D183,"")</f>
        <v/>
      </c>
    </row>
    <row r="184" spans="7:16" ht="15.75">
      <c r="G184" s="11" t="str">
        <f>IF(ISBLANK(F184),"",_xlfn.MINIFS(J:J,C:C,C184,D:D,D184))</f>
        <v/>
      </c>
      <c r="H184" s="11" t="str">
        <f>IFERROR(IF(A184="","",IF(OR(A184&lt;&gt;A183,C184&lt;&gt;C183),0, IF(AND(ABS(K184-K183) = 0,D184=D183),H183,ABS(K184-K183)))),"")</f>
        <v/>
      </c>
      <c r="I184" s="11" t="str" cm="1">
        <f t="array" ref="I184">_xlfn.IFS(E184="","",RIGHT(E184,2) = "PM",LEFT(E184,5)*1,TRUE,E184*1)</f>
        <v/>
      </c>
      <c r="J184" s="11" t="str">
        <f t="shared" si="0"/>
        <v/>
      </c>
      <c r="K184" s="11" t="str" cm="1">
        <f t="array" ref="K184">_xlfn.IFS(_xlfn.MINIFS(I:I,C:C,C184,D:D,D184,A:A,A184)=TIME(0,0,0),"",TRUE,_xlfn.MINIFS(I:I,C:C,C184,D:D,D184,A:A,A184))</f>
        <v/>
      </c>
      <c r="L184" s="11" t="str" cm="1">
        <f t="array" ref="L184">_xlfn.IFS(_xlfn.MAXIFS(I:I,C:C,C184,D:D,D184,A:A,A184)=TIME(0,0,0),"",TRUE,_xlfn.MAXIFS(I:I,C:C,C184,D:D,D184,A:A,A184))</f>
        <v/>
      </c>
      <c r="M184" s="11" t="str">
        <f>IF(ISBLANK(F184),"",IF(OR(A184&lt;&gt;A183,C184&lt;&gt;C183),0,IF((D184*1)-(D183*1)=0,M183,(D184*1)-(D183*1))))</f>
        <v/>
      </c>
      <c r="N184" s="11" t="str" cm="1">
        <f t="array" ref="N184">IFERROR(_xlfn.IFS(AND(COUNTIF($C184,"*9 hole comp"),$G184&gt;$W$2,$H184-$M184+$S$6&gt;$W$4),"2 strokes",AND(COUNTIF($C184,"*9 hole comp"),$G184&gt;$U$2,$H184-$M184+$S$6&gt;$U$4),"1 stroke",AND(COUNTIF($C184,"*tee comp"),$G184&gt;$W$3,$H184-$M184+$S$6&gt;$W$4),"2 strokes",AND(COUNTIF($C184,"*tee comp"),$G184&gt;$U$3,$H184-$M184+$S$6&gt;$U$4),"1 stroke",TRUE,""),"")</f>
        <v/>
      </c>
      <c r="O184" s="5" t="str">
        <f>IF(N184&lt;&gt;"",B184,"")</f>
        <v/>
      </c>
      <c r="P184" s="12" t="str">
        <f>IF(N184&lt;&gt;"",D184,"")</f>
        <v/>
      </c>
    </row>
    <row r="185" spans="7:16" ht="15.75">
      <c r="G185" s="11" t="str">
        <f>IF(ISBLANK(F185),"",_xlfn.MINIFS(J:J,C:C,C185,D:D,D185))</f>
        <v/>
      </c>
      <c r="H185" s="11" t="str">
        <f>IFERROR(IF(A185="","",IF(OR(A185&lt;&gt;A184,C185&lt;&gt;C184),0, IF(AND(ABS(K185-K184) = 0,D185=D184),H184,ABS(K185-K184)))),"")</f>
        <v/>
      </c>
      <c r="I185" s="11" t="str" cm="1">
        <f t="array" ref="I185">_xlfn.IFS(E185="","",RIGHT(E185,2) = "PM",LEFT(E185,5)*1,TRUE,E185*1)</f>
        <v/>
      </c>
      <c r="J185" s="11" t="str">
        <f t="shared" si="0"/>
        <v/>
      </c>
      <c r="K185" s="11" t="str" cm="1">
        <f t="array" ref="K185">_xlfn.IFS(_xlfn.MINIFS(I:I,C:C,C185,D:D,D185,A:A,A185)=TIME(0,0,0),"",TRUE,_xlfn.MINIFS(I:I,C:C,C185,D:D,D185,A:A,A185))</f>
        <v/>
      </c>
      <c r="L185" s="11" t="str" cm="1">
        <f t="array" ref="L185">_xlfn.IFS(_xlfn.MAXIFS(I:I,C:C,C185,D:D,D185,A:A,A185)=TIME(0,0,0),"",TRUE,_xlfn.MAXIFS(I:I,C:C,C185,D:D,D185,A:A,A185))</f>
        <v/>
      </c>
      <c r="M185" s="11" t="str">
        <f>IF(ISBLANK(F185),"",IF(OR(A185&lt;&gt;A184,C185&lt;&gt;C184),0,IF((D185*1)-(D184*1)=0,M184,(D185*1)-(D184*1))))</f>
        <v/>
      </c>
      <c r="N185" s="11" t="str" cm="1">
        <f t="array" ref="N185">IFERROR(_xlfn.IFS(AND(COUNTIF($C185,"*9 hole comp"),$G185&gt;$W$2,$H185-$M185+$S$6&gt;$W$4),"2 strokes",AND(COUNTIF($C185,"*9 hole comp"),$G185&gt;$U$2,$H185-$M185+$S$6&gt;$U$4),"1 stroke",AND(COUNTIF($C185,"*tee comp"),$G185&gt;$W$3,$H185-$M185+$S$6&gt;$W$4),"2 strokes",AND(COUNTIF($C185,"*tee comp"),$G185&gt;$U$3,$H185-$M185+$S$6&gt;$U$4),"1 stroke",TRUE,""),"")</f>
        <v/>
      </c>
      <c r="O185" s="5" t="str">
        <f>IF(N185&lt;&gt;"",B185,"")</f>
        <v/>
      </c>
      <c r="P185" s="12" t="str">
        <f>IF(N185&lt;&gt;"",D185,"")</f>
        <v/>
      </c>
    </row>
    <row r="186" spans="7:16" ht="15.75">
      <c r="G186" s="11" t="str">
        <f>IF(ISBLANK(F186),"",_xlfn.MINIFS(J:J,C:C,C186,D:D,D186))</f>
        <v/>
      </c>
      <c r="H186" s="11" t="str">
        <f>IFERROR(IF(A186="","",IF(OR(A186&lt;&gt;A185,C186&lt;&gt;C185),0, IF(AND(ABS(K186-K185) = 0,D186=D185),H185,ABS(K186-K185)))),"")</f>
        <v/>
      </c>
      <c r="I186" s="11" t="str" cm="1">
        <f t="array" ref="I186">_xlfn.IFS(E186="","",RIGHT(E186,2) = "PM",LEFT(E186,5)*1,TRUE,E186*1)</f>
        <v/>
      </c>
      <c r="J186" s="11" t="str">
        <f t="shared" si="0"/>
        <v/>
      </c>
      <c r="K186" s="11" t="str" cm="1">
        <f t="array" ref="K186">_xlfn.IFS(_xlfn.MINIFS(I:I,C:C,C186,D:D,D186,A:A,A186)=TIME(0,0,0),"",TRUE,_xlfn.MINIFS(I:I,C:C,C186,D:D,D186,A:A,A186))</f>
        <v/>
      </c>
      <c r="L186" s="11" t="str" cm="1">
        <f t="array" ref="L186">_xlfn.IFS(_xlfn.MAXIFS(I:I,C:C,C186,D:D,D186,A:A,A186)=TIME(0,0,0),"",TRUE,_xlfn.MAXIFS(I:I,C:C,C186,D:D,D186,A:A,A186))</f>
        <v/>
      </c>
      <c r="M186" s="11" t="str">
        <f>IF(ISBLANK(F186),"",IF(OR(A186&lt;&gt;A185,C186&lt;&gt;C185),0,IF((D186*1)-(D185*1)=0,M185,(D186*1)-(D185*1))))</f>
        <v/>
      </c>
      <c r="N186" s="11" t="str" cm="1">
        <f t="array" ref="N186">IFERROR(_xlfn.IFS(AND(COUNTIF($C186,"*9 hole comp"),$G186&gt;$W$2,$H186-$M186+$S$6&gt;$W$4),"2 strokes",AND(COUNTIF($C186,"*9 hole comp"),$G186&gt;$U$2,$H186-$M186+$S$6&gt;$U$4),"1 stroke",AND(COUNTIF($C186,"*tee comp"),$G186&gt;$W$3,$H186-$M186+$S$6&gt;$W$4),"2 strokes",AND(COUNTIF($C186,"*tee comp"),$G186&gt;$U$3,$H186-$M186+$S$6&gt;$U$4),"1 stroke",TRUE,""),"")</f>
        <v/>
      </c>
      <c r="O186" s="5" t="str">
        <f>IF(N186&lt;&gt;"",B186,"")</f>
        <v/>
      </c>
      <c r="P186" s="12" t="str">
        <f>IF(N186&lt;&gt;"",D186,"")</f>
        <v/>
      </c>
    </row>
    <row r="187" spans="7:16" ht="15.75">
      <c r="G187" s="11" t="str">
        <f>IF(ISBLANK(F187),"",_xlfn.MINIFS(J:J,C:C,C187,D:D,D187))</f>
        <v/>
      </c>
      <c r="H187" s="11" t="str">
        <f>IFERROR(IF(A187="","",IF(OR(A187&lt;&gt;A186,C187&lt;&gt;C186),0, IF(AND(ABS(K187-K186) = 0,D187=D186),H186,ABS(K187-K186)))),"")</f>
        <v/>
      </c>
      <c r="I187" s="11" t="str" cm="1">
        <f t="array" ref="I187">_xlfn.IFS(E187="","",RIGHT(E187,2) = "PM",LEFT(E187,5)*1,TRUE,E187*1)</f>
        <v/>
      </c>
      <c r="J187" s="11" t="str">
        <f t="shared" si="0"/>
        <v/>
      </c>
      <c r="K187" s="11" t="str" cm="1">
        <f t="array" ref="K187">_xlfn.IFS(_xlfn.MINIFS(I:I,C:C,C187,D:D,D187,A:A,A187)=TIME(0,0,0),"",TRUE,_xlfn.MINIFS(I:I,C:C,C187,D:D,D187,A:A,A187))</f>
        <v/>
      </c>
      <c r="L187" s="11" t="str" cm="1">
        <f t="array" ref="L187">_xlfn.IFS(_xlfn.MAXIFS(I:I,C:C,C187,D:D,D187,A:A,A187)=TIME(0,0,0),"",TRUE,_xlfn.MAXIFS(I:I,C:C,C187,D:D,D187,A:A,A187))</f>
        <v/>
      </c>
      <c r="M187" s="11" t="str">
        <f>IF(ISBLANK(F187),"",IF(OR(A187&lt;&gt;A186,C187&lt;&gt;C186),0,IF((D187*1)-(D186*1)=0,M186,(D187*1)-(D186*1))))</f>
        <v/>
      </c>
      <c r="N187" s="11" t="str" cm="1">
        <f t="array" ref="N187">IFERROR(_xlfn.IFS(AND(COUNTIF($C187,"*9 hole comp"),$G187&gt;$W$2,$H187-$M187+$S$6&gt;$W$4),"2 strokes",AND(COUNTIF($C187,"*9 hole comp"),$G187&gt;$U$2,$H187-$M187+$S$6&gt;$U$4),"1 stroke",AND(COUNTIF($C187,"*tee comp"),$G187&gt;$W$3,$H187-$M187+$S$6&gt;$W$4),"2 strokes",AND(COUNTIF($C187,"*tee comp"),$G187&gt;$U$3,$H187-$M187+$S$6&gt;$U$4),"1 stroke",TRUE,""),"")</f>
        <v/>
      </c>
      <c r="O187" s="5" t="str">
        <f>IF(N187&lt;&gt;"",B187,"")</f>
        <v/>
      </c>
      <c r="P187" s="12" t="str">
        <f>IF(N187&lt;&gt;"",D187,"")</f>
        <v/>
      </c>
    </row>
    <row r="188" spans="7:16" ht="15.75">
      <c r="G188" s="11" t="str">
        <f>IF(ISBLANK(F188),"",_xlfn.MINIFS(J:J,C:C,C188,D:D,D188))</f>
        <v/>
      </c>
      <c r="H188" s="11" t="str">
        <f>IFERROR(IF(A188="","",IF(OR(A188&lt;&gt;A187,C188&lt;&gt;C187),0, IF(AND(ABS(K188-K187) = 0,D188=D187),H187,ABS(K188-K187)))),"")</f>
        <v/>
      </c>
      <c r="I188" s="11" t="str" cm="1">
        <f t="array" ref="I188">_xlfn.IFS(E188="","",RIGHT(E188,2) = "PM",LEFT(E188,5)*1,TRUE,E188*1)</f>
        <v/>
      </c>
      <c r="J188" s="11" t="str">
        <f t="shared" si="0"/>
        <v/>
      </c>
      <c r="K188" s="11" t="str" cm="1">
        <f t="array" ref="K188">_xlfn.IFS(_xlfn.MINIFS(I:I,C:C,C188,D:D,D188,A:A,A188)=TIME(0,0,0),"",TRUE,_xlfn.MINIFS(I:I,C:C,C188,D:D,D188,A:A,A188))</f>
        <v/>
      </c>
      <c r="L188" s="11" t="str" cm="1">
        <f t="array" ref="L188">_xlfn.IFS(_xlfn.MAXIFS(I:I,C:C,C188,D:D,D188,A:A,A188)=TIME(0,0,0),"",TRUE,_xlfn.MAXIFS(I:I,C:C,C188,D:D,D188,A:A,A188))</f>
        <v/>
      </c>
      <c r="M188" s="11" t="str">
        <f>IF(ISBLANK(F188),"",IF(OR(A188&lt;&gt;A187,C188&lt;&gt;C187),0,IF((D188*1)-(D187*1)=0,M187,(D188*1)-(D187*1))))</f>
        <v/>
      </c>
      <c r="N188" s="11" t="str" cm="1">
        <f t="array" ref="N188">IFERROR(_xlfn.IFS(AND(COUNTIF($C188,"*9 hole comp"),$G188&gt;$W$2,$H188-$M188+$S$6&gt;$W$4),"2 strokes",AND(COUNTIF($C188,"*9 hole comp"),$G188&gt;$U$2,$H188-$M188+$S$6&gt;$U$4),"1 stroke",AND(COUNTIF($C188,"*tee comp"),$G188&gt;$W$3,$H188-$M188+$S$6&gt;$W$4),"2 strokes",AND(COUNTIF($C188,"*tee comp"),$G188&gt;$U$3,$H188-$M188+$S$6&gt;$U$4),"1 stroke",TRUE,""),"")</f>
        <v/>
      </c>
      <c r="O188" s="5" t="str">
        <f>IF(N188&lt;&gt;"",B188,"")</f>
        <v/>
      </c>
      <c r="P188" s="12" t="str">
        <f>IF(N188&lt;&gt;"",D188,"")</f>
        <v/>
      </c>
    </row>
    <row r="189" spans="7:16" ht="15.75">
      <c r="G189" s="11" t="str">
        <f>IF(ISBLANK(F189),"",_xlfn.MINIFS(J:J,C:C,C189,D:D,D189))</f>
        <v/>
      </c>
      <c r="H189" s="11" t="str">
        <f>IFERROR(IF(A189="","",IF(OR(A189&lt;&gt;A188,C189&lt;&gt;C188),0, IF(AND(ABS(K189-K188) = 0,D189=D188),H188,ABS(K189-K188)))),"")</f>
        <v/>
      </c>
      <c r="I189" s="11" t="str" cm="1">
        <f t="array" ref="I189">_xlfn.IFS(E189="","",RIGHT(E189,2) = "PM",LEFT(E189,5)*1,TRUE,E189*1)</f>
        <v/>
      </c>
      <c r="J189" s="11" t="str">
        <f t="shared" si="0"/>
        <v/>
      </c>
      <c r="K189" s="11" t="str" cm="1">
        <f t="array" ref="K189">_xlfn.IFS(_xlfn.MINIFS(I:I,C:C,C189,D:D,D189,A:A,A189)=TIME(0,0,0),"",TRUE,_xlfn.MINIFS(I:I,C:C,C189,D:D,D189,A:A,A189))</f>
        <v/>
      </c>
      <c r="L189" s="11" t="str" cm="1">
        <f t="array" ref="L189">_xlfn.IFS(_xlfn.MAXIFS(I:I,C:C,C189,D:D,D189,A:A,A189)=TIME(0,0,0),"",TRUE,_xlfn.MAXIFS(I:I,C:C,C189,D:D,D189,A:A,A189))</f>
        <v/>
      </c>
      <c r="M189" s="11" t="str">
        <f>IF(ISBLANK(F189),"",IF(OR(A189&lt;&gt;A188,C189&lt;&gt;C188),0,IF((D189*1)-(D188*1)=0,M188,(D189*1)-(D188*1))))</f>
        <v/>
      </c>
      <c r="N189" s="11" t="str" cm="1">
        <f t="array" ref="N189">IFERROR(_xlfn.IFS(AND(COUNTIF($C189,"*9 hole comp"),$G189&gt;$W$2,$H189-$M189+$S$6&gt;$W$4),"2 strokes",AND(COUNTIF($C189,"*9 hole comp"),$G189&gt;$U$2,$H189-$M189+$S$6&gt;$U$4),"1 stroke",AND(COUNTIF($C189,"*tee comp"),$G189&gt;$W$3,$H189-$M189+$S$6&gt;$W$4),"2 strokes",AND(COUNTIF($C189,"*tee comp"),$G189&gt;$U$3,$H189-$M189+$S$6&gt;$U$4),"1 stroke",TRUE,""),"")</f>
        <v/>
      </c>
      <c r="O189" s="5" t="str">
        <f>IF(N189&lt;&gt;"",B189,"")</f>
        <v/>
      </c>
      <c r="P189" s="12" t="str">
        <f>IF(N189&lt;&gt;"",D189,"")</f>
        <v/>
      </c>
    </row>
    <row r="190" spans="7:16" ht="15.75">
      <c r="G190" s="11" t="str">
        <f>IF(ISBLANK(F190),"",_xlfn.MINIFS(J:J,C:C,C190,D:D,D190))</f>
        <v/>
      </c>
      <c r="H190" s="11" t="str">
        <f>IFERROR(IF(A190="","",IF(OR(A190&lt;&gt;A189,C190&lt;&gt;C189),0, IF(AND(ABS(K190-K189) = 0,D190=D189),H189,ABS(K190-K189)))),"")</f>
        <v/>
      </c>
      <c r="I190" s="11" t="str" cm="1">
        <f t="array" ref="I190">_xlfn.IFS(E190="","",RIGHT(E190,2) = "PM",LEFT(E190,5)*1,TRUE,E190*1)</f>
        <v/>
      </c>
      <c r="J190" s="11" t="str">
        <f t="shared" si="0"/>
        <v/>
      </c>
      <c r="K190" s="11" t="str" cm="1">
        <f t="array" ref="K190">_xlfn.IFS(_xlfn.MINIFS(I:I,C:C,C190,D:D,D190,A:A,A190)=TIME(0,0,0),"",TRUE,_xlfn.MINIFS(I:I,C:C,C190,D:D,D190,A:A,A190))</f>
        <v/>
      </c>
      <c r="L190" s="11" t="str" cm="1">
        <f t="array" ref="L190">_xlfn.IFS(_xlfn.MAXIFS(I:I,C:C,C190,D:D,D190,A:A,A190)=TIME(0,0,0),"",TRUE,_xlfn.MAXIFS(I:I,C:C,C190,D:D,D190,A:A,A190))</f>
        <v/>
      </c>
      <c r="M190" s="11" t="str">
        <f>IF(ISBLANK(F190),"",IF(OR(A190&lt;&gt;A189,C190&lt;&gt;C189),0,IF((D190*1)-(D189*1)=0,M189,(D190*1)-(D189*1))))</f>
        <v/>
      </c>
      <c r="N190" s="11" t="str" cm="1">
        <f t="array" ref="N190">IFERROR(_xlfn.IFS(AND(COUNTIF($C190,"*9 hole comp"),$G190&gt;$W$2,$H190-$M190+$S$6&gt;$W$4),"2 strokes",AND(COUNTIF($C190,"*9 hole comp"),$G190&gt;$U$2,$H190-$M190+$S$6&gt;$U$4),"1 stroke",AND(COUNTIF($C190,"*tee comp"),$G190&gt;$W$3,$H190-$M190+$S$6&gt;$W$4),"2 strokes",AND(COUNTIF($C190,"*tee comp"),$G190&gt;$U$3,$H190-$M190+$S$6&gt;$U$4),"1 stroke",TRUE,""),"")</f>
        <v/>
      </c>
      <c r="O190" s="5" t="str">
        <f>IF(N190&lt;&gt;"",B190,"")</f>
        <v/>
      </c>
      <c r="P190" s="12" t="str">
        <f>IF(N190&lt;&gt;"",D190,"")</f>
        <v/>
      </c>
    </row>
    <row r="191" spans="7:16" ht="15.75">
      <c r="G191" s="11" t="str">
        <f>IF(ISBLANK(F191),"",_xlfn.MINIFS(J:J,C:C,C191,D:D,D191))</f>
        <v/>
      </c>
      <c r="H191" s="11" t="str">
        <f>IFERROR(IF(A191="","",IF(OR(A191&lt;&gt;A190,C191&lt;&gt;C190),0, IF(AND(ABS(K191-K190) = 0,D191=D190),H190,ABS(K191-K190)))),"")</f>
        <v/>
      </c>
      <c r="I191" s="11" t="str" cm="1">
        <f t="array" ref="I191">_xlfn.IFS(E191="","",RIGHT(E191,2) = "PM",LEFT(E191,5)*1,TRUE,E191*1)</f>
        <v/>
      </c>
      <c r="J191" s="11" t="str">
        <f t="shared" si="0"/>
        <v/>
      </c>
      <c r="K191" s="11" t="str" cm="1">
        <f t="array" ref="K191">_xlfn.IFS(_xlfn.MINIFS(I:I,C:C,C191,D:D,D191,A:A,A191)=TIME(0,0,0),"",TRUE,_xlfn.MINIFS(I:I,C:C,C191,D:D,D191,A:A,A191))</f>
        <v/>
      </c>
      <c r="L191" s="11" t="str" cm="1">
        <f t="array" ref="L191">_xlfn.IFS(_xlfn.MAXIFS(I:I,C:C,C191,D:D,D191,A:A,A191)=TIME(0,0,0),"",TRUE,_xlfn.MAXIFS(I:I,C:C,C191,D:D,D191,A:A,A191))</f>
        <v/>
      </c>
      <c r="M191" s="11" t="str">
        <f>IF(ISBLANK(F191),"",IF(OR(A191&lt;&gt;A190,C191&lt;&gt;C190),0,IF((D191*1)-(D190*1)=0,M190,(D191*1)-(D190*1))))</f>
        <v/>
      </c>
      <c r="N191" s="11" t="str" cm="1">
        <f t="array" ref="N191">IFERROR(_xlfn.IFS(AND(COUNTIF($C191,"*9 hole comp"),$G191&gt;$W$2,$H191-$M191+$S$6&gt;$W$4),"2 strokes",AND(COUNTIF($C191,"*9 hole comp"),$G191&gt;$U$2,$H191-$M191+$S$6&gt;$U$4),"1 stroke",AND(COUNTIF($C191,"*tee comp"),$G191&gt;$W$3,$H191-$M191+$S$6&gt;$W$4),"2 strokes",AND(COUNTIF($C191,"*tee comp"),$G191&gt;$U$3,$H191-$M191+$S$6&gt;$U$4),"1 stroke",TRUE,""),"")</f>
        <v/>
      </c>
      <c r="O191" s="5" t="str">
        <f>IF(N191&lt;&gt;"",B191,"")</f>
        <v/>
      </c>
      <c r="P191" s="12" t="str">
        <f>IF(N191&lt;&gt;"",D191,"")</f>
        <v/>
      </c>
    </row>
    <row r="192" spans="7:16" ht="15.75">
      <c r="G192" s="11" t="str">
        <f>IF(ISBLANK(F192),"",_xlfn.MINIFS(J:J,C:C,C192,D:D,D192))</f>
        <v/>
      </c>
      <c r="H192" s="11" t="str">
        <f>IFERROR(IF(A192="","",IF(OR(A192&lt;&gt;A191,C192&lt;&gt;C191),0, IF(AND(ABS(K192-K191) = 0,D192=D191),H191,ABS(K192-K191)))),"")</f>
        <v/>
      </c>
      <c r="I192" s="11" t="str" cm="1">
        <f t="array" ref="I192">_xlfn.IFS(E192="","",RIGHT(E192,2) = "PM",LEFT(E192,5)*1,TRUE,E192*1)</f>
        <v/>
      </c>
      <c r="J192" s="11" t="str">
        <f t="shared" si="0"/>
        <v/>
      </c>
      <c r="K192" s="11" t="str" cm="1">
        <f t="array" ref="K192">_xlfn.IFS(_xlfn.MINIFS(I:I,C:C,C192,D:D,D192,A:A,A192)=TIME(0,0,0),"",TRUE,_xlfn.MINIFS(I:I,C:C,C192,D:D,D192,A:A,A192))</f>
        <v/>
      </c>
      <c r="L192" s="11" t="str" cm="1">
        <f t="array" ref="L192">_xlfn.IFS(_xlfn.MAXIFS(I:I,C:C,C192,D:D,D192,A:A,A192)=TIME(0,0,0),"",TRUE,_xlfn.MAXIFS(I:I,C:C,C192,D:D,D192,A:A,A192))</f>
        <v/>
      </c>
      <c r="M192" s="11" t="str">
        <f>IF(ISBLANK(F192),"",IF(OR(A192&lt;&gt;A191,C192&lt;&gt;C191),0,IF((D192*1)-(D191*1)=0,M191,(D192*1)-(D191*1))))</f>
        <v/>
      </c>
      <c r="N192" s="11" t="str" cm="1">
        <f t="array" ref="N192">IFERROR(_xlfn.IFS(AND(COUNTIF($C192,"*9 hole comp"),$G192&gt;$W$2,$H192-$M192+$S$6&gt;$W$4),"2 strokes",AND(COUNTIF($C192,"*9 hole comp"),$G192&gt;$U$2,$H192-$M192+$S$6&gt;$U$4),"1 stroke",AND(COUNTIF($C192,"*tee comp"),$G192&gt;$W$3,$H192-$M192+$S$6&gt;$W$4),"2 strokes",AND(COUNTIF($C192,"*tee comp"),$G192&gt;$U$3,$H192-$M192+$S$6&gt;$U$4),"1 stroke",TRUE,""),"")</f>
        <v/>
      </c>
      <c r="O192" s="5" t="str">
        <f>IF(N192&lt;&gt;"",B192,"")</f>
        <v/>
      </c>
      <c r="P192" s="12" t="str">
        <f>IF(N192&lt;&gt;"",D192,"")</f>
        <v/>
      </c>
    </row>
    <row r="193" spans="7:16" ht="15.75">
      <c r="G193" s="11" t="str">
        <f>IF(ISBLANK(F193),"",_xlfn.MINIFS(J:J,C:C,C193,D:D,D193))</f>
        <v/>
      </c>
      <c r="H193" s="11" t="str">
        <f>IFERROR(IF(A193="","",IF(OR(A193&lt;&gt;A192,C193&lt;&gt;C192),0, IF(AND(ABS(K193-K192) = 0,D193=D192),H192,ABS(K193-K192)))),"")</f>
        <v/>
      </c>
      <c r="I193" s="11" t="str" cm="1">
        <f t="array" ref="I193">_xlfn.IFS(E193="","",RIGHT(E193,2) = "PM",LEFT(E193,5)*1,TRUE,E193*1)</f>
        <v/>
      </c>
      <c r="J193" s="11" t="str">
        <f t="shared" si="0"/>
        <v/>
      </c>
      <c r="K193" s="11" t="str" cm="1">
        <f t="array" ref="K193">_xlfn.IFS(_xlfn.MINIFS(I:I,C:C,C193,D:D,D193,A:A,A193)=TIME(0,0,0),"",TRUE,_xlfn.MINIFS(I:I,C:C,C193,D:D,D193,A:A,A193))</f>
        <v/>
      </c>
      <c r="L193" s="11" t="str" cm="1">
        <f t="array" ref="L193">_xlfn.IFS(_xlfn.MAXIFS(I:I,C:C,C193,D:D,D193,A:A,A193)=TIME(0,0,0),"",TRUE,_xlfn.MAXIFS(I:I,C:C,C193,D:D,D193,A:A,A193))</f>
        <v/>
      </c>
      <c r="M193" s="11" t="str">
        <f>IF(ISBLANK(F193),"",IF(OR(A193&lt;&gt;A192,C193&lt;&gt;C192),0,IF((D193*1)-(D192*1)=0,M192,(D193*1)-(D192*1))))</f>
        <v/>
      </c>
      <c r="N193" s="11" t="str" cm="1">
        <f t="array" ref="N193">IFERROR(_xlfn.IFS(AND(COUNTIF($C193,"*9 hole comp"),$G193&gt;$W$2,$H193-$M193+$S$6&gt;$W$4),"2 strokes",AND(COUNTIF($C193,"*9 hole comp"),$G193&gt;$U$2,$H193-$M193+$S$6&gt;$U$4),"1 stroke",AND(COUNTIF($C193,"*tee comp"),$G193&gt;$W$3,$H193-$M193+$S$6&gt;$W$4),"2 strokes",AND(COUNTIF($C193,"*tee comp"),$G193&gt;$U$3,$H193-$M193+$S$6&gt;$U$4),"1 stroke",TRUE,""),"")</f>
        <v/>
      </c>
      <c r="O193" s="5" t="str">
        <f>IF(N193&lt;&gt;"",B193,"")</f>
        <v/>
      </c>
      <c r="P193" s="12" t="str">
        <f>IF(N193&lt;&gt;"",D193,"")</f>
        <v/>
      </c>
    </row>
    <row r="194" spans="7:16" ht="15.75">
      <c r="G194" s="11" t="str">
        <f>IF(ISBLANK(F194),"",_xlfn.MINIFS(J:J,C:C,C194,D:D,D194))</f>
        <v/>
      </c>
      <c r="H194" s="11" t="str">
        <f>IFERROR(IF(A194="","",IF(OR(A194&lt;&gt;A193,C194&lt;&gt;C193),0, IF(AND(ABS(K194-K193) = 0,D194=D193),H193,ABS(K194-K193)))),"")</f>
        <v/>
      </c>
      <c r="I194" s="11" t="str" cm="1">
        <f t="array" ref="I194">_xlfn.IFS(E194="","",RIGHT(E194,2) = "PM",LEFT(E194,5)*1,TRUE,E194*1)</f>
        <v/>
      </c>
      <c r="J194" s="11" t="str">
        <f t="shared" si="0"/>
        <v/>
      </c>
      <c r="K194" s="11" t="str" cm="1">
        <f t="array" ref="K194">_xlfn.IFS(_xlfn.MINIFS(I:I,C:C,C194,D:D,D194,A:A,A194)=TIME(0,0,0),"",TRUE,_xlfn.MINIFS(I:I,C:C,C194,D:D,D194,A:A,A194))</f>
        <v/>
      </c>
      <c r="L194" s="11" t="str" cm="1">
        <f t="array" ref="L194">_xlfn.IFS(_xlfn.MAXIFS(I:I,C:C,C194,D:D,D194,A:A,A194)=TIME(0,0,0),"",TRUE,_xlfn.MAXIFS(I:I,C:C,C194,D:D,D194,A:A,A194))</f>
        <v/>
      </c>
      <c r="M194" s="11" t="str">
        <f>IF(ISBLANK(F194),"",IF(OR(A194&lt;&gt;A193,C194&lt;&gt;C193),0,IF((D194*1)-(D193*1)=0,M193,(D194*1)-(D193*1))))</f>
        <v/>
      </c>
      <c r="N194" s="11" t="str" cm="1">
        <f t="array" ref="N194">IFERROR(_xlfn.IFS(AND(COUNTIF($C194,"*9 hole comp"),$G194&gt;$W$2,$H194-$M194+$S$6&gt;$W$4),"2 strokes",AND(COUNTIF($C194,"*9 hole comp"),$G194&gt;$U$2,$H194-$M194+$S$6&gt;$U$4),"1 stroke",AND(COUNTIF($C194,"*tee comp"),$G194&gt;$W$3,$H194-$M194+$S$6&gt;$W$4),"2 strokes",AND(COUNTIF($C194,"*tee comp"),$G194&gt;$U$3,$H194-$M194+$S$6&gt;$U$4),"1 stroke",TRUE,""),"")</f>
        <v/>
      </c>
      <c r="O194" s="5" t="str">
        <f>IF(N194&lt;&gt;"",B194,"")</f>
        <v/>
      </c>
      <c r="P194" s="12" t="str">
        <f>IF(N194&lt;&gt;"",D194,"")</f>
        <v/>
      </c>
    </row>
    <row r="195" spans="7:16" ht="15.75">
      <c r="G195" s="11" t="str">
        <f>IF(ISBLANK(F195),"",_xlfn.MINIFS(J:J,C:C,C195,D:D,D195))</f>
        <v/>
      </c>
      <c r="H195" s="11" t="str">
        <f>IFERROR(IF(A195="","",IF(OR(A195&lt;&gt;A194,C195&lt;&gt;C194),0, IF(AND(ABS(K195-K194) = 0,D195=D194),H194,ABS(K195-K194)))),"")</f>
        <v/>
      </c>
      <c r="I195" s="11" t="str" cm="1">
        <f t="array" ref="I195">_xlfn.IFS(E195="","",RIGHT(E195,2) = "PM",LEFT(E195,5)*1,TRUE,E195*1)</f>
        <v/>
      </c>
      <c r="J195" s="11" t="str">
        <f t="shared" ref="J195:J234" si="1">IF(ISBLANK(F195),"",F195*1)</f>
        <v/>
      </c>
      <c r="K195" s="11" t="str" cm="1">
        <f t="array" ref="K195">_xlfn.IFS(_xlfn.MINIFS(I:I,C:C,C195,D:D,D195,A:A,A195)=TIME(0,0,0),"",TRUE,_xlfn.MINIFS(I:I,C:C,C195,D:D,D195,A:A,A195))</f>
        <v/>
      </c>
      <c r="L195" s="11" t="str" cm="1">
        <f t="array" ref="L195">_xlfn.IFS(_xlfn.MAXIFS(I:I,C:C,C195,D:D,D195,A:A,A195)=TIME(0,0,0),"",TRUE,_xlfn.MAXIFS(I:I,C:C,C195,D:D,D195,A:A,A195))</f>
        <v/>
      </c>
      <c r="M195" s="11" t="str">
        <f>IF(ISBLANK(F195),"",IF(OR(A195&lt;&gt;A194,C195&lt;&gt;C194),0,IF((D195*1)-(D194*1)=0,M194,(D195*1)-(D194*1))))</f>
        <v/>
      </c>
      <c r="N195" s="11" t="str" cm="1">
        <f t="array" ref="N195">IFERROR(_xlfn.IFS(AND(COUNTIF($C195,"*9 hole comp"),$G195&gt;$W$2,$H195-$M195+$S$6&gt;$W$4),"2 strokes",AND(COUNTIF($C195,"*9 hole comp"),$G195&gt;$U$2,$H195-$M195+$S$6&gt;$U$4),"1 stroke",AND(COUNTIF($C195,"*tee comp"),$G195&gt;$W$3,$H195-$M195+$S$6&gt;$W$4),"2 strokes",AND(COUNTIF($C195,"*tee comp"),$G195&gt;$U$3,$H195-$M195+$S$6&gt;$U$4),"1 stroke",TRUE,""),"")</f>
        <v/>
      </c>
      <c r="O195" s="5" t="str">
        <f>IF(N195&lt;&gt;"",B195,"")</f>
        <v/>
      </c>
      <c r="P195" s="12" t="str">
        <f>IF(N195&lt;&gt;"",D195,"")</f>
        <v/>
      </c>
    </row>
    <row r="196" spans="7:16" ht="15.75">
      <c r="G196" s="11" t="str">
        <f>IF(ISBLANK(F196),"",_xlfn.MINIFS(J:J,C:C,C196,D:D,D196))</f>
        <v/>
      </c>
      <c r="H196" s="11" t="str">
        <f>IFERROR(IF(A196="","",IF(OR(A196&lt;&gt;A195,C196&lt;&gt;C195),0, IF(AND(ABS(K196-K195) = 0,D196=D195),H195,ABS(K196-K195)))),"")</f>
        <v/>
      </c>
      <c r="I196" s="11" t="str" cm="1">
        <f t="array" ref="I196">_xlfn.IFS(E196="","",RIGHT(E196,2) = "PM",LEFT(E196,5)*1,TRUE,E196*1)</f>
        <v/>
      </c>
      <c r="J196" s="11" t="str">
        <f t="shared" si="1"/>
        <v/>
      </c>
      <c r="K196" s="11" t="str" cm="1">
        <f t="array" ref="K196">_xlfn.IFS(_xlfn.MINIFS(I:I,C:C,C196,D:D,D196,A:A,A196)=TIME(0,0,0),"",TRUE,_xlfn.MINIFS(I:I,C:C,C196,D:D,D196,A:A,A196))</f>
        <v/>
      </c>
      <c r="L196" s="11" t="str" cm="1">
        <f t="array" ref="L196">_xlfn.IFS(_xlfn.MAXIFS(I:I,C:C,C196,D:D,D196,A:A,A196)=TIME(0,0,0),"",TRUE,_xlfn.MAXIFS(I:I,C:C,C196,D:D,D196,A:A,A196))</f>
        <v/>
      </c>
      <c r="M196" s="11" t="str">
        <f>IF(ISBLANK(F196),"",IF(OR(A196&lt;&gt;A195,C196&lt;&gt;C195),0,IF((D196*1)-(D195*1)=0,M195,(D196*1)-(D195*1))))</f>
        <v/>
      </c>
      <c r="N196" s="11" t="str" cm="1">
        <f t="array" ref="N196">IFERROR(_xlfn.IFS(AND(COUNTIF($C196,"*9 hole comp"),$G196&gt;$W$2,$H196-$M196+$S$6&gt;$W$4),"2 strokes",AND(COUNTIF($C196,"*9 hole comp"),$G196&gt;$U$2,$H196-$M196+$S$6&gt;$U$4),"1 stroke",AND(COUNTIF($C196,"*tee comp"),$G196&gt;$W$3,$H196-$M196+$S$6&gt;$W$4),"2 strokes",AND(COUNTIF($C196,"*tee comp"),$G196&gt;$U$3,$H196-$M196+$S$6&gt;$U$4),"1 stroke",TRUE,""),"")</f>
        <v/>
      </c>
      <c r="O196" s="5" t="str">
        <f>IF(N196&lt;&gt;"",B196,"")</f>
        <v/>
      </c>
      <c r="P196" s="12" t="str">
        <f>IF(N196&lt;&gt;"",D196,"")</f>
        <v/>
      </c>
    </row>
    <row r="197" spans="7:16" ht="15.75">
      <c r="G197" s="11" t="str">
        <f>IF(ISBLANK(F197),"",_xlfn.MINIFS(J:J,C:C,C197,D:D,D197))</f>
        <v/>
      </c>
      <c r="H197" s="11" t="str">
        <f>IFERROR(IF(A197="","",IF(OR(A197&lt;&gt;A196,C197&lt;&gt;C196),0, IF(AND(ABS(K197-K196) = 0,D197=D196),H196,ABS(K197-K196)))),"")</f>
        <v/>
      </c>
      <c r="I197" s="11" t="str" cm="1">
        <f t="array" ref="I197">_xlfn.IFS(E197="","",RIGHT(E197,2) = "PM",LEFT(E197,5)*1,TRUE,E197*1)</f>
        <v/>
      </c>
      <c r="J197" s="11" t="str">
        <f t="shared" si="1"/>
        <v/>
      </c>
      <c r="K197" s="11" t="str" cm="1">
        <f t="array" ref="K197">_xlfn.IFS(_xlfn.MINIFS(I:I,C:C,C197,D:D,D197,A:A,A197)=TIME(0,0,0),"",TRUE,_xlfn.MINIFS(I:I,C:C,C197,D:D,D197,A:A,A197))</f>
        <v/>
      </c>
      <c r="L197" s="11" t="str" cm="1">
        <f t="array" ref="L197">_xlfn.IFS(_xlfn.MAXIFS(I:I,C:C,C197,D:D,D197,A:A,A197)=TIME(0,0,0),"",TRUE,_xlfn.MAXIFS(I:I,C:C,C197,D:D,D197,A:A,A197))</f>
        <v/>
      </c>
      <c r="M197" s="11" t="str">
        <f>IF(ISBLANK(F197),"",IF(OR(A197&lt;&gt;A196,C197&lt;&gt;C196),0,IF((D197*1)-(D196*1)=0,M196,(D197*1)-(D196*1))))</f>
        <v/>
      </c>
      <c r="N197" s="11" t="str" cm="1">
        <f t="array" ref="N197">IFERROR(_xlfn.IFS(AND(COUNTIF($C197,"*9 hole comp"),$G197&gt;$W$2,$H197-$M197+$S$6&gt;$W$4),"2 strokes",AND(COUNTIF($C197,"*9 hole comp"),$G197&gt;$U$2,$H197-$M197+$S$6&gt;$U$4),"1 stroke",AND(COUNTIF($C197,"*tee comp"),$G197&gt;$W$3,$H197-$M197+$S$6&gt;$W$4),"2 strokes",AND(COUNTIF($C197,"*tee comp"),$G197&gt;$U$3,$H197-$M197+$S$6&gt;$U$4),"1 stroke",TRUE,""),"")</f>
        <v/>
      </c>
      <c r="O197" s="5" t="str">
        <f>IF(N197&lt;&gt;"",B197,"")</f>
        <v/>
      </c>
      <c r="P197" s="12" t="str">
        <f>IF(N197&lt;&gt;"",D197,"")</f>
        <v/>
      </c>
    </row>
    <row r="198" spans="7:16" ht="15.75">
      <c r="G198" s="11" t="str">
        <f>IF(ISBLANK(F198),"",_xlfn.MINIFS(J:J,C:C,C198,D:D,D198))</f>
        <v/>
      </c>
      <c r="H198" s="11" t="str">
        <f>IFERROR(IF(A198="","",IF(OR(A198&lt;&gt;A197,C198&lt;&gt;C197),0, IF(AND(ABS(K198-K197) = 0,D198=D197),H197,ABS(K198-K197)))),"")</f>
        <v/>
      </c>
      <c r="I198" s="11" t="str" cm="1">
        <f t="array" ref="I198">_xlfn.IFS(E198="","",RIGHT(E198,2) = "PM",LEFT(E198,5)*1,TRUE,E198*1)</f>
        <v/>
      </c>
      <c r="J198" s="11" t="str">
        <f t="shared" si="1"/>
        <v/>
      </c>
      <c r="K198" s="11" t="str" cm="1">
        <f t="array" ref="K198">_xlfn.IFS(_xlfn.MINIFS(I:I,C:C,C198,D:D,D198,A:A,A198)=TIME(0,0,0),"",TRUE,_xlfn.MINIFS(I:I,C:C,C198,D:D,D198,A:A,A198))</f>
        <v/>
      </c>
      <c r="L198" s="11" t="str" cm="1">
        <f t="array" ref="L198">_xlfn.IFS(_xlfn.MAXIFS(I:I,C:C,C198,D:D,D198,A:A,A198)=TIME(0,0,0),"",TRUE,_xlfn.MAXIFS(I:I,C:C,C198,D:D,D198,A:A,A198))</f>
        <v/>
      </c>
      <c r="M198" s="11" t="str">
        <f>IF(ISBLANK(F198),"",IF(OR(A198&lt;&gt;A197,C198&lt;&gt;C197),0,IF((D198*1)-(D197*1)=0,M197,(D198*1)-(D197*1))))</f>
        <v/>
      </c>
      <c r="N198" s="11" t="str" cm="1">
        <f t="array" ref="N198">IFERROR(_xlfn.IFS(AND(COUNTIF($C198,"*9 hole comp"),$G198&gt;$W$2,$H198-$M198+$S$6&gt;$W$4),"2 strokes",AND(COUNTIF($C198,"*9 hole comp"),$G198&gt;$U$2,$H198-$M198+$S$6&gt;$U$4),"1 stroke",AND(COUNTIF($C198,"*tee comp"),$G198&gt;$W$3,$H198-$M198+$S$6&gt;$W$4),"2 strokes",AND(COUNTIF($C198,"*tee comp"),$G198&gt;$U$3,$H198-$M198+$S$6&gt;$U$4),"1 stroke",TRUE,""),"")</f>
        <v/>
      </c>
      <c r="O198" s="5" t="str">
        <f>IF(N198&lt;&gt;"",B198,"")</f>
        <v/>
      </c>
      <c r="P198" s="12" t="str">
        <f>IF(N198&lt;&gt;"",D198,"")</f>
        <v/>
      </c>
    </row>
    <row r="199" spans="7:16" ht="15.75">
      <c r="G199" s="11" t="str">
        <f>IF(ISBLANK(F199),"",_xlfn.MINIFS(J:J,C:C,C199,D:D,D199))</f>
        <v/>
      </c>
      <c r="H199" s="11" t="str">
        <f>IFERROR(IF(A199="","",IF(OR(A199&lt;&gt;A198,C199&lt;&gt;C198),0, IF(AND(ABS(K199-K198) = 0,D199=D198),H198,ABS(K199-K198)))),"")</f>
        <v/>
      </c>
      <c r="I199" s="11" t="str" cm="1">
        <f t="array" ref="I199">_xlfn.IFS(E199="","",RIGHT(E199,2) = "PM",LEFT(E199,5)*1,TRUE,E199*1)</f>
        <v/>
      </c>
      <c r="J199" s="11" t="str">
        <f t="shared" si="1"/>
        <v/>
      </c>
      <c r="K199" s="11" t="str" cm="1">
        <f t="array" ref="K199">_xlfn.IFS(_xlfn.MINIFS(I:I,C:C,C199,D:D,D199,A:A,A199)=TIME(0,0,0),"",TRUE,_xlfn.MINIFS(I:I,C:C,C199,D:D,D199,A:A,A199))</f>
        <v/>
      </c>
      <c r="L199" s="11" t="str" cm="1">
        <f t="array" ref="L199">_xlfn.IFS(_xlfn.MAXIFS(I:I,C:C,C199,D:D,D199,A:A,A199)=TIME(0,0,0),"",TRUE,_xlfn.MAXIFS(I:I,C:C,C199,D:D,D199,A:A,A199))</f>
        <v/>
      </c>
      <c r="M199" s="11" t="str">
        <f>IF(ISBLANK(F199),"",IF(OR(A199&lt;&gt;A198,C199&lt;&gt;C198),0,IF((D199*1)-(D198*1)=0,M198,(D199*1)-(D198*1))))</f>
        <v/>
      </c>
      <c r="N199" s="11" t="str" cm="1">
        <f t="array" ref="N199">IFERROR(_xlfn.IFS(AND(COUNTIF($C199,"*9 hole comp"),$G199&gt;$W$2,$H199-$M199+$S$6&gt;$W$4),"2 strokes",AND(COUNTIF($C199,"*9 hole comp"),$G199&gt;$U$2,$H199-$M199+$S$6&gt;$U$4),"1 stroke",AND(COUNTIF($C199,"*tee comp"),$G199&gt;$W$3,$H199-$M199+$S$6&gt;$W$4),"2 strokes",AND(COUNTIF($C199,"*tee comp"),$G199&gt;$U$3,$H199-$M199+$S$6&gt;$U$4),"1 stroke",TRUE,""),"")</f>
        <v/>
      </c>
      <c r="O199" s="5" t="str">
        <f>IF(N199&lt;&gt;"",B199,"")</f>
        <v/>
      </c>
      <c r="P199" s="12" t="str">
        <f>IF(N199&lt;&gt;"",D199,"")</f>
        <v/>
      </c>
    </row>
    <row r="200" spans="7:16" ht="15.75">
      <c r="G200" s="11" t="str">
        <f>IF(ISBLANK(F200),"",_xlfn.MINIFS(J:J,C:C,C200,D:D,D200))</f>
        <v/>
      </c>
      <c r="H200" s="11" t="str">
        <f>IFERROR(IF(A200="","",IF(OR(A200&lt;&gt;A199,C200&lt;&gt;C199),0, IF(AND(ABS(K200-K199) = 0,D200=D199),H199,ABS(K200-K199)))),"")</f>
        <v/>
      </c>
      <c r="I200" s="11" t="str" cm="1">
        <f t="array" ref="I200">_xlfn.IFS(E200="","",RIGHT(E200,2) = "PM",LEFT(E200,5)*1,TRUE,E200*1)</f>
        <v/>
      </c>
      <c r="J200" s="11" t="str">
        <f t="shared" si="1"/>
        <v/>
      </c>
      <c r="K200" s="11" t="str" cm="1">
        <f t="array" ref="K200">_xlfn.IFS(_xlfn.MINIFS(I:I,C:C,C200,D:D,D200,A:A,A200)=TIME(0,0,0),"",TRUE,_xlfn.MINIFS(I:I,C:C,C200,D:D,D200,A:A,A200))</f>
        <v/>
      </c>
      <c r="L200" s="11" t="str" cm="1">
        <f t="array" ref="L200">_xlfn.IFS(_xlfn.MAXIFS(I:I,C:C,C200,D:D,D200,A:A,A200)=TIME(0,0,0),"",TRUE,_xlfn.MAXIFS(I:I,C:C,C200,D:D,D200,A:A,A200))</f>
        <v/>
      </c>
      <c r="M200" s="11" t="str">
        <f>IF(ISBLANK(F200),"",IF(OR(A200&lt;&gt;A199,C200&lt;&gt;C199),0,IF((D200*1)-(D199*1)=0,M199,(D200*1)-(D199*1))))</f>
        <v/>
      </c>
      <c r="N200" s="11" t="str" cm="1">
        <f t="array" ref="N200">IFERROR(_xlfn.IFS(AND(COUNTIF($C200,"*9 hole comp"),$G200&gt;$W$2,$H200-$M200+$S$6&gt;$W$4),"2 strokes",AND(COUNTIF($C200,"*9 hole comp"),$G200&gt;$U$2,$H200-$M200+$S$6&gt;$U$4),"1 stroke",AND(COUNTIF($C200,"*tee comp"),$G200&gt;$W$3,$H200-$M200+$S$6&gt;$W$4),"2 strokes",AND(COUNTIF($C200,"*tee comp"),$G200&gt;$U$3,$H200-$M200+$S$6&gt;$U$4),"1 stroke",TRUE,""),"")</f>
        <v/>
      </c>
      <c r="O200" s="5" t="str">
        <f>IF(N200&lt;&gt;"",B200,"")</f>
        <v/>
      </c>
      <c r="P200" s="12" t="str">
        <f>IF(N200&lt;&gt;"",D200,"")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Iain Gallacher</cp:lastModifiedBy>
  <cp:revision/>
  <dcterms:created xsi:type="dcterms:W3CDTF">2024-09-10T01:16:08Z</dcterms:created>
  <dcterms:modified xsi:type="dcterms:W3CDTF">2024-09-10T01:20:17Z</dcterms:modified>
  <cp:category/>
  <cp:contentStatus/>
</cp:coreProperties>
</file>